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8" yWindow="-108" windowWidth="23256" windowHeight="12576" firstSheet="1" activeTab="1"/>
  </bookViews>
  <sheets>
    <sheet name="_11_居宅介護（名前定義）" sheetId="2" state="hidden" r:id="rId1"/>
    <sheet name="1移動支援(身体、単一日中)" sheetId="29" r:id="rId2"/>
    <sheet name="1移動支援(身体、単一早朝夜間)" sheetId="30" r:id="rId3"/>
    <sheet name="1移動支援(身体、単一深夜)" sheetId="31" r:id="rId4"/>
    <sheet name="1移動支援(身体、合成深夜)" sheetId="32" r:id="rId5"/>
    <sheet name="1移動支援(身体、合成早朝)" sheetId="33" r:id="rId6"/>
    <sheet name="1移動支援(身体、合成日中)" sheetId="34" r:id="rId7"/>
    <sheet name="1移動支援(身体、合成夜間１)" sheetId="35" r:id="rId8"/>
    <sheet name="1移動支援(身体、合成夜間２)" sheetId="36" r:id="rId9"/>
    <sheet name="1移動支援(身体、2h未合成１)" sheetId="37" r:id="rId10"/>
    <sheet name="移動支援(身体、2h未合成２)" sheetId="38" r:id="rId11"/>
    <sheet name="1移動支援(身体、2h未合成３‐1)" sheetId="39" r:id="rId12"/>
    <sheet name="1移動支援(身体、2h未合成３‐2)" sheetId="40" r:id="rId13"/>
    <sheet name="1移動支援(身体、日中増分)" sheetId="41" r:id="rId14"/>
    <sheet name="1移動支援(身体、早朝夜間増分)" sheetId="42" r:id="rId15"/>
    <sheet name="1移動支援(身体、深夜増分)" sheetId="43" r:id="rId16"/>
    <sheet name="1移動支援(重度、単一日中・早朝・夜間)" sheetId="44" r:id="rId17"/>
    <sheet name="1移動支援(重度、単一深夜)" sheetId="45" r:id="rId18"/>
    <sheet name="1移動支援(重度、合成１-1)" sheetId="46" r:id="rId19"/>
    <sheet name="1移動支援(重度、合成１-2)" sheetId="47" r:id="rId20"/>
    <sheet name="1移動支援(重度、合成１-3)" sheetId="48" r:id="rId21"/>
    <sheet name="1移動支援(重度、合成１-4)" sheetId="49" r:id="rId22"/>
    <sheet name="1移動支援(重度、合成１-5)" sheetId="50" r:id="rId23"/>
    <sheet name="1移動支援(重度、合成１-6)" sheetId="51" r:id="rId24"/>
    <sheet name="1移動支援(重度、合成１-7)" sheetId="52" r:id="rId25"/>
    <sheet name="1移動支援(重度、合成１-8)" sheetId="53" r:id="rId26"/>
    <sheet name="1移動支援(重度、日中早朝増分)" sheetId="54" r:id="rId27"/>
    <sheet name="1移動支援(重度、夜間深夜増分)" sheetId="55" r:id="rId28"/>
    <sheet name="1移動支援(単一日中)" sheetId="84" r:id="rId29"/>
    <sheet name="1移動支援(単一早朝夜間)" sheetId="85" r:id="rId30"/>
    <sheet name="1移動支援(単一深夜)" sheetId="86" r:id="rId31"/>
    <sheet name="1移動支援(合成１)" sheetId="87" r:id="rId32"/>
    <sheet name="1移動支援(合成２)" sheetId="88" r:id="rId33"/>
    <sheet name="1移動支援(2h未合成１)" sheetId="89" r:id="rId34"/>
    <sheet name="1居宅介護(通院家援、日中増分)" sheetId="90" r:id="rId35"/>
    <sheet name="1移動支援(早朝夜間増分)" sheetId="91" r:id="rId36"/>
    <sheet name="1移動支援(深夜増分)" sheetId="92" r:id="rId37"/>
    <sheet name="1移動支援(重度、単一日中)" sheetId="93" r:id="rId38"/>
    <sheet name="1移動支援(重度、単一早朝夜間深夜)" sheetId="94" r:id="rId39"/>
    <sheet name="1移動支援(重度、合成)" sheetId="95" r:id="rId40"/>
    <sheet name="1移動支援(重度、2h未合成１)" sheetId="96" r:id="rId41"/>
    <sheet name="1移動支援(重度、日中増分)" sheetId="97" r:id="rId42"/>
    <sheet name="1移動支援(重度、早朝夜間深夜増分)" sheetId="98" r:id="rId43"/>
    <sheet name="1移動支援(身体、乗降介助加算)" sheetId="111" r:id="rId44"/>
    <sheet name="1移動支援(身体、乗降介助重度加算)" sheetId="112" r:id="rId45"/>
    <sheet name="1移動支援(乗降介助加算) " sheetId="113" r:id="rId46"/>
    <sheet name="1移動支援(乗降介助重度加算) " sheetId="114" r:id="rId47"/>
    <sheet name="1移動支援(単独加算)" sheetId="101" r:id="rId48"/>
    <sheet name="_15_同行援護（名前定義）" sheetId="110" state="hidden" r:id="rId49"/>
  </sheets>
  <definedNames>
    <definedName name="_xlnm._FilterDatabase" localSheetId="0" hidden="1">'_11_居宅介護（名前定義）'!$A$3:$D$385</definedName>
    <definedName name="_xlnm._FilterDatabase" localSheetId="48" hidden="1">'_15_同行援護（名前定義）'!$A$3:$B$94</definedName>
    <definedName name="_xlnm._FilterDatabase" localSheetId="33" hidden="1">'1移動支援(2h未合成１)'!$A$6:$Y$58</definedName>
    <definedName name="_xlnm._FilterDatabase" localSheetId="31" hidden="1">'1移動支援(合成１)'!$A$6:$W$90</definedName>
    <definedName name="_xlnm._FilterDatabase" localSheetId="32" hidden="1">'1移動支援(合成２)'!$A$6:$Y$61</definedName>
    <definedName name="_xlnm._FilterDatabase" localSheetId="40" hidden="1">'1移動支援(重度、2h未合成１)'!$A$6:$Y$38</definedName>
    <definedName name="_xlnm._FilterDatabase" localSheetId="39" hidden="1">'1移動支援(重度、合成)'!$A$6:$Y$88</definedName>
    <definedName name="_xlnm._FilterDatabase" localSheetId="18" hidden="1">'1移動支援(重度、合成１-1)'!$A$6:$W$47</definedName>
    <definedName name="_xlnm._FilterDatabase" localSheetId="19" hidden="1">'1移動支援(重度、合成１-2)'!$A$6:$T$47</definedName>
    <definedName name="_xlnm._FilterDatabase" localSheetId="20" hidden="1">'1移動支援(重度、合成１-3)'!$A$6:$T$47</definedName>
    <definedName name="_xlnm._FilterDatabase" localSheetId="21" hidden="1">'1移動支援(重度、合成１-4)'!$A$6:$W$47</definedName>
    <definedName name="_xlnm._FilterDatabase" localSheetId="22" hidden="1">'1移動支援(重度、合成１-5)'!$A$6:$T$47</definedName>
    <definedName name="_xlnm._FilterDatabase" localSheetId="23" hidden="1">'1移動支援(重度、合成１-6)'!$A$5:$T$47</definedName>
    <definedName name="_xlnm._FilterDatabase" localSheetId="24" hidden="1">'1移動支援(重度、合成１-7)'!$A$6:$Y$47</definedName>
    <definedName name="_xlnm._FilterDatabase" localSheetId="25" hidden="1">'1移動支援(重度、合成１-8)'!$A$6:$Y$48</definedName>
    <definedName name="_xlnm._FilterDatabase" localSheetId="42" hidden="1">'1移動支援(重度、早朝夜間深夜増分)'!$A$6:$R$126</definedName>
    <definedName name="_xlnm._FilterDatabase" localSheetId="17" hidden="1">'1移動支援(重度、単一深夜)'!$A$6:$P$56</definedName>
    <definedName name="_xlnm._FilterDatabase" localSheetId="38" hidden="1">'1移動支援(重度、単一早朝夜間深夜)'!$A$6:$R$126</definedName>
    <definedName name="_xlnm._FilterDatabase" localSheetId="37" hidden="1">'1移動支援(重度、単一日中)'!$A$6:$O$92</definedName>
    <definedName name="_xlnm._FilterDatabase" localSheetId="16" hidden="1">'1移動支援(重度、単一日中・早朝・夜間)'!$A$6:$P$146</definedName>
    <definedName name="_xlnm._FilterDatabase" localSheetId="26" hidden="1">'1移動支援(重度、日中早朝増分)'!$A$6:$P$117</definedName>
    <definedName name="_xlnm._FilterDatabase" localSheetId="41" hidden="1">'1移動支援(重度、日中増分)'!$A$6:$O$92</definedName>
    <definedName name="_xlnm._FilterDatabase" localSheetId="27" hidden="1">'1移動支援(重度、夜間深夜増分)'!$A$6:$P$101</definedName>
    <definedName name="_xlnm._FilterDatabase" localSheetId="36" hidden="1">'1移動支援(深夜増分)'!$A$6:$R$112</definedName>
    <definedName name="_xlnm._FilterDatabase" localSheetId="9" hidden="1">'1移動支援(身体、2h未合成１)'!$A$6:$Y$160</definedName>
    <definedName name="_xlnm._FilterDatabase" localSheetId="11" hidden="1">'1移動支援(身体、2h未合成３‐1)'!$A$6:$Y$167</definedName>
    <definedName name="_xlnm._FilterDatabase" localSheetId="12" hidden="1">'1移動支援(身体、2h未合成３‐2)'!$A$1:$Y$16</definedName>
    <definedName name="_xlnm._FilterDatabase" localSheetId="4" hidden="1">'1移動支援(身体、合成深夜)'!$A$6:$W$128</definedName>
    <definedName name="_xlnm._FilterDatabase" localSheetId="5" hidden="1">'1移動支援(身体、合成早朝)'!$A$6:$T$128</definedName>
    <definedName name="_xlnm._FilterDatabase" localSheetId="6" hidden="1">'1移動支援(身体、合成日中)'!$A$6:$Y$141</definedName>
    <definedName name="_xlnm._FilterDatabase" localSheetId="7" hidden="1">'1移動支援(身体、合成夜間１)'!$A$6:$W$128</definedName>
    <definedName name="_xlnm._FilterDatabase" localSheetId="8" hidden="1">'1移動支援(身体、合成夜間２)'!$A$6:$V$128</definedName>
    <definedName name="_xlnm._FilterDatabase" localSheetId="15" hidden="1">'1移動支援(身体、深夜増分)'!$A$6:$R$112</definedName>
    <definedName name="_xlnm._FilterDatabase" localSheetId="14" hidden="1">'1移動支援(身体、早朝夜間増分)'!$A$6:$R$125</definedName>
    <definedName name="_xlnm._FilterDatabase" localSheetId="3" hidden="1">'1移動支援(身体、単一深夜)'!$A$6:$R$112</definedName>
    <definedName name="_xlnm._FilterDatabase" localSheetId="2" hidden="1">'1移動支援(身体、単一早朝夜間)'!$A$6:$R$125</definedName>
    <definedName name="_xlnm._FilterDatabase" localSheetId="1" hidden="1">'1移動支援(身体、単一日中)'!$I$1:$I$3</definedName>
    <definedName name="_xlnm._FilterDatabase" localSheetId="13" hidden="1">'1移動支援(身体、日中増分)'!$A$6:$O$176</definedName>
    <definedName name="_xlnm._FilterDatabase" localSheetId="35" hidden="1">'1移動支援(早朝夜間増分)'!$A$6:$R$125</definedName>
    <definedName name="_xlnm._FilterDatabase" localSheetId="30" hidden="1">'1移動支援(単一深夜)'!$A$6:$R$112</definedName>
    <definedName name="_xlnm._FilterDatabase" localSheetId="29" hidden="1">'1移動支援(単一早朝夜間)'!$A$6:$R$125</definedName>
    <definedName name="_xlnm._FilterDatabase" localSheetId="28" hidden="1">'1移動支援(単一日中)'!$A$6:$O$176</definedName>
    <definedName name="_xlnm._FilterDatabase" localSheetId="47" hidden="1">'1移動支援(単独加算)'!$A$6:$Q$10</definedName>
    <definedName name="_xlnm._FilterDatabase" localSheetId="34" hidden="1">'1居宅介護(通院家援、日中増分)'!$A$6:$O$176</definedName>
    <definedName name="_xlnm._FilterDatabase" localSheetId="10" hidden="1">'移動支援(身体、2h未合成２)'!$A$6:$T$128</definedName>
    <definedName name="_xlnm.Print_Area" localSheetId="33">'1移動支援(2h未合成１)'!$A$1:$Y$57</definedName>
    <definedName name="_xlnm.Print_Area" localSheetId="31">'1移動支援(合成１)'!$A$1:$W$89</definedName>
    <definedName name="_xlnm.Print_Area" localSheetId="32">'1移動支援(合成２)'!$A$1:$Y$60</definedName>
    <definedName name="_xlnm.Print_Area" localSheetId="40">'1移動支援(重度、2h未合成１)'!$A$1:$Y$37</definedName>
    <definedName name="_xlnm.Print_Area" localSheetId="39">'1移動支援(重度、合成)'!$A$1:$Y$87</definedName>
    <definedName name="_xlnm.Print_Area" localSheetId="18">'1移動支援(重度、合成１-1)'!$A$1:$W$47</definedName>
    <definedName name="_xlnm.Print_Area" localSheetId="19">'1移動支援(重度、合成１-2)'!$A$1:$T$46</definedName>
    <definedName name="_xlnm.Print_Area" localSheetId="20">'1移動支援(重度、合成１-3)'!$A$1:$T$46</definedName>
    <definedName name="_xlnm.Print_Area" localSheetId="21">'1移動支援(重度、合成１-4)'!$A$1:$W$47</definedName>
    <definedName name="_xlnm.Print_Area" localSheetId="22">'1移動支援(重度、合成１-5)'!$A$1:$T$47</definedName>
    <definedName name="_xlnm.Print_Area" localSheetId="23">'1移動支援(重度、合成１-6)'!$A$1:$T$46</definedName>
    <definedName name="_xlnm.Print_Area" localSheetId="24">'1移動支援(重度、合成１-7)'!$A$1:$Y$47</definedName>
    <definedName name="_xlnm.Print_Area" localSheetId="25">'1移動支援(重度、合成１-8)'!$A$1:$Y$47</definedName>
    <definedName name="_xlnm.Print_Area" localSheetId="42">'1移動支援(重度、早朝夜間深夜増分)'!$A$1:$R$125</definedName>
    <definedName name="_xlnm.Print_Area" localSheetId="17">'1移動支援(重度、単一深夜)'!$A$1:$P$55</definedName>
    <definedName name="_xlnm.Print_Area" localSheetId="38">'1移動支援(重度、単一早朝夜間深夜)'!$A$1:$R$125</definedName>
    <definedName name="_xlnm.Print_Area" localSheetId="37">'1移動支援(重度、単一日中)'!$A$1:$O$91</definedName>
    <definedName name="_xlnm.Print_Area" localSheetId="16">'1移動支援(重度、単一日中・早朝・夜間)'!$A$1:$P$145</definedName>
    <definedName name="_xlnm.Print_Area" localSheetId="26">'1移動支援(重度、日中早朝増分)'!$A$1:$P$116</definedName>
    <definedName name="_xlnm.Print_Area" localSheetId="41">'1移動支援(重度、日中増分)'!$A$1:$O$91</definedName>
    <definedName name="_xlnm.Print_Area" localSheetId="27">'1移動支援(重度、夜間深夜増分)'!$A$1:$P$100</definedName>
    <definedName name="_xlnm.Print_Area" localSheetId="36">'1移動支援(深夜増分)'!$A$1:$R$111</definedName>
    <definedName name="_xlnm.Print_Area" localSheetId="9">'1移動支援(身体、2h未合成１)'!$A$1:$Y$159</definedName>
    <definedName name="_xlnm.Print_Area" localSheetId="11">'1移動支援(身体、2h未合成３‐1)'!$A$1:$Y$167</definedName>
    <definedName name="_xlnm.Print_Area" localSheetId="12">'1移動支援(身体、2h未合成３‐2)'!$A$1:$Y$15</definedName>
    <definedName name="_xlnm.Print_Area" localSheetId="4">'1移動支援(身体、合成深夜)'!$A$1:$W$127</definedName>
    <definedName name="_xlnm.Print_Area" localSheetId="5">'1移動支援(身体、合成早朝)'!$A$1:$T$126</definedName>
    <definedName name="_xlnm.Print_Area" localSheetId="6">'1移動支援(身体、合成日中)'!$A$1:$Y$140</definedName>
    <definedName name="_xlnm.Print_Area" localSheetId="7">'1移動支援(身体、合成夜間１)'!$A$1:$W$126</definedName>
    <definedName name="_xlnm.Print_Area" localSheetId="8">'1移動支援(身体、合成夜間２)'!$A$1:$V$127</definedName>
    <definedName name="_xlnm.Print_Area" localSheetId="15">'1移動支援(身体、深夜増分)'!$A$1:$R$111</definedName>
    <definedName name="_xlnm.Print_Area" localSheetId="14">'1移動支援(身体、早朝夜間増分)'!$A$1:$R$124</definedName>
    <definedName name="_xlnm.Print_Area" localSheetId="3">'1移動支援(身体、単一深夜)'!$A$1:$R$111</definedName>
    <definedName name="_xlnm.Print_Area" localSheetId="2">'1移動支援(身体、単一早朝夜間)'!$A$1:$R$124</definedName>
    <definedName name="_xlnm.Print_Area" localSheetId="1">'1移動支援(身体、単一日中)'!$A$1:$O$175</definedName>
    <definedName name="_xlnm.Print_Area" localSheetId="13">'1移動支援(身体、日中増分)'!$A$1:$O$175</definedName>
    <definedName name="_xlnm.Print_Area" localSheetId="35">'1移動支援(早朝夜間増分)'!$A$1:$R$124</definedName>
    <definedName name="_xlnm.Print_Area" localSheetId="30">'1移動支援(単一深夜)'!$A$1:$R$111</definedName>
    <definedName name="_xlnm.Print_Area" localSheetId="29">'1移動支援(単一早朝夜間)'!$A$1:$R$124</definedName>
    <definedName name="_xlnm.Print_Area" localSheetId="28">'1移動支援(単一日中)'!$A$1:$O$175</definedName>
    <definedName name="_xlnm.Print_Area" localSheetId="47">'1移動支援(単独加算)'!$A$1:$M$14</definedName>
    <definedName name="_xlnm.Print_Area" localSheetId="34">'1居宅介護(通院家援、日中増分)'!$A$1:$O$175</definedName>
    <definedName name="_xlnm.Print_Area" localSheetId="10">'移動支援(身体、2h未合成２)'!$A$1:$T$127</definedName>
    <definedName name="_xlnm.Print_Titles" localSheetId="18">'1移動支援(重度、合成１-1)'!$4:$6</definedName>
    <definedName name="_xlnm.Print_Titles" localSheetId="19">'1移動支援(重度、合成１-2)'!$4:$6</definedName>
    <definedName name="_xlnm.Print_Titles" localSheetId="20">'1移動支援(重度、合成１-3)'!$4:$6</definedName>
    <definedName name="_xlnm.Print_Titles" localSheetId="21">'1移動支援(重度、合成１-4)'!$4:$6</definedName>
    <definedName name="_xlnm.Print_Titles" localSheetId="22">'1移動支援(重度、合成１-5)'!$4:$6</definedName>
    <definedName name="_xlnm.Print_Titles" localSheetId="23">'1移動支援(重度、合成１-6)'!$4:$6</definedName>
    <definedName name="_xlnm.Print_Titles" localSheetId="24">'1移動支援(重度、合成１-7)'!$4:$6</definedName>
    <definedName name="_xlnm.Print_Titles" localSheetId="25">'1移動支援(重度、合成１-8)'!$4:$6</definedName>
    <definedName name="_xlnm.Print_Titles" localSheetId="17">'1移動支援(重度、単一深夜)'!$4:$6</definedName>
    <definedName name="_xlnm.Print_Titles" localSheetId="37">'1移動支援(重度、単一日中)'!$4:$6</definedName>
    <definedName name="_xlnm.Print_Titles" localSheetId="16">'1移動支援(重度、単一日中・早朝・夜間)'!$5:$6</definedName>
    <definedName name="_xlnm.Print_Titles" localSheetId="41">'1移動支援(重度、日中増分)'!$4:$6</definedName>
    <definedName name="_xlnm.Print_Titles" localSheetId="36">'1移動支援(深夜増分)'!$4:$6</definedName>
    <definedName name="_xlnm.Print_Titles" localSheetId="9">'1移動支援(身体、2h未合成１)'!$4:$6</definedName>
    <definedName name="_xlnm.Print_Titles" localSheetId="11">'1移動支援(身体、2h未合成３‐1)'!$4:$6</definedName>
    <definedName name="_xlnm.Print_Titles" localSheetId="12">'1移動支援(身体、2h未合成３‐2)'!$4:$6</definedName>
    <definedName name="_xlnm.Print_Titles" localSheetId="4">'1移動支援(身体、合成深夜)'!$4:$6</definedName>
    <definedName name="_xlnm.Print_Titles" localSheetId="5">'1移動支援(身体、合成早朝)'!$4:$6</definedName>
    <definedName name="_xlnm.Print_Titles" localSheetId="6">'1移動支援(身体、合成日中)'!$5:$6</definedName>
    <definedName name="_xlnm.Print_Titles" localSheetId="7">'1移動支援(身体、合成夜間１)'!$4:$6</definedName>
    <definedName name="_xlnm.Print_Titles" localSheetId="8">'1移動支援(身体、合成夜間２)'!$4:$6</definedName>
    <definedName name="_xlnm.Print_Titles" localSheetId="15">'1移動支援(身体、深夜増分)'!$4:$6</definedName>
    <definedName name="_xlnm.Print_Titles" localSheetId="3">'1移動支援(身体、単一深夜)'!$4:$6</definedName>
    <definedName name="_xlnm.Print_Titles" localSheetId="1">'1移動支援(身体、単一日中)'!$4:$6</definedName>
    <definedName name="_xlnm.Print_Titles" localSheetId="13">'1移動支援(身体、日中増分)'!$4:$6</definedName>
    <definedName name="_xlnm.Print_Titles" localSheetId="30">'1移動支援(単一深夜)'!$4:$6</definedName>
    <definedName name="_xlnm.Print_Titles" localSheetId="28">'1移動支援(単一日中)'!$4:$6</definedName>
    <definedName name="_xlnm.Print_Titles" localSheetId="47">'1移動支援(単独加算)'!$4:$6</definedName>
    <definedName name="_xlnm.Print_Titles" localSheetId="34">'1居宅介護(通院家援、日中増分)'!$4:$6</definedName>
    <definedName name="_xlnm.Print_Titles" localSheetId="10">'移動支援(身体、2h未合成２)'!$4:$6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 i="101" l="1"/>
  <c r="L7" i="101" l="1"/>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34" i="2"/>
  <c r="C216" i="2"/>
  <c r="C217" i="2" s="1"/>
  <c r="C171" i="2"/>
  <c r="C135" i="2"/>
  <c r="C109" i="2"/>
  <c r="C94" i="2"/>
  <c r="C67" i="2"/>
  <c r="C52" i="2"/>
  <c r="C26" i="2"/>
  <c r="C11" i="2"/>
  <c r="C12" i="2" s="1"/>
  <c r="C13" i="2" s="1"/>
  <c r="C14" i="2" s="1"/>
  <c r="C15" i="2" s="1"/>
  <c r="C16" i="2" s="1"/>
  <c r="C17" i="2" s="1"/>
  <c r="C18" i="2" s="1"/>
  <c r="C19" i="2" s="1"/>
  <c r="C20" i="2" s="1"/>
  <c r="C21" i="2" s="1"/>
  <c r="C22" i="2" s="1"/>
  <c r="C23" i="2" s="1"/>
  <c r="C24" i="2" s="1"/>
  <c r="C218" i="2" l="1"/>
  <c r="C110" i="2"/>
  <c r="C27" i="2"/>
  <c r="C136" i="2"/>
  <c r="C172" i="2"/>
  <c r="C95" i="2"/>
  <c r="C235" i="2"/>
  <c r="C53" i="2"/>
  <c r="C68" i="2"/>
  <c r="C69" i="2" l="1"/>
  <c r="C111" i="2"/>
  <c r="C137" i="2"/>
  <c r="C28" i="2"/>
  <c r="C236" i="2"/>
  <c r="C54" i="2"/>
  <c r="C173" i="2"/>
  <c r="C96" i="2"/>
  <c r="C219" i="2"/>
  <c r="C29" i="2" l="1"/>
  <c r="C138" i="2"/>
  <c r="C97" i="2"/>
  <c r="C55" i="2"/>
  <c r="C237" i="2"/>
  <c r="C174" i="2"/>
  <c r="C220" i="2"/>
  <c r="C112" i="2"/>
  <c r="C70" i="2"/>
  <c r="C175" i="2" l="1"/>
  <c r="C71" i="2"/>
  <c r="C238" i="2"/>
  <c r="C98" i="2"/>
  <c r="C139" i="2"/>
  <c r="C113" i="2"/>
  <c r="C56" i="2"/>
  <c r="C221" i="2"/>
  <c r="C30" i="2"/>
  <c r="C31" i="2" l="1"/>
  <c r="C57" i="2"/>
  <c r="C140" i="2"/>
  <c r="C222" i="2"/>
  <c r="C99" i="2"/>
  <c r="C239" i="2"/>
  <c r="C114" i="2"/>
  <c r="C72" i="2"/>
  <c r="C176" i="2"/>
  <c r="C115" i="2" l="1"/>
  <c r="C177" i="2"/>
  <c r="C240" i="2"/>
  <c r="C223" i="2"/>
  <c r="C58" i="2"/>
  <c r="C73" i="2"/>
  <c r="C100" i="2"/>
  <c r="C141" i="2"/>
  <c r="C32" i="2"/>
  <c r="C33" i="2" l="1"/>
  <c r="C59" i="2"/>
  <c r="C241" i="2"/>
  <c r="C142" i="2"/>
  <c r="C178" i="2"/>
  <c r="C74" i="2"/>
  <c r="C101" i="2"/>
  <c r="C224" i="2"/>
  <c r="C116" i="2"/>
  <c r="C117" i="2" l="1"/>
  <c r="C225" i="2"/>
  <c r="C242" i="2"/>
  <c r="C75" i="2"/>
  <c r="C102" i="2"/>
  <c r="C179" i="2"/>
  <c r="C60" i="2"/>
  <c r="C143" i="2"/>
  <c r="C34" i="2"/>
  <c r="C61" i="2" l="1"/>
  <c r="C180" i="2"/>
  <c r="C76" i="2"/>
  <c r="C226" i="2"/>
  <c r="C103" i="2"/>
  <c r="C35" i="2"/>
  <c r="C144" i="2"/>
  <c r="C243" i="2"/>
  <c r="C118" i="2"/>
  <c r="C244" i="2" l="1"/>
  <c r="C104" i="2"/>
  <c r="C77" i="2"/>
  <c r="C119" i="2"/>
  <c r="C181" i="2"/>
  <c r="C145" i="2"/>
  <c r="C36" i="2"/>
  <c r="C227" i="2"/>
  <c r="C62" i="2"/>
  <c r="C37" i="2" l="1"/>
  <c r="C63" i="2"/>
  <c r="C182" i="2"/>
  <c r="C78" i="2"/>
  <c r="C228" i="2"/>
  <c r="C105" i="2"/>
  <c r="C120" i="2"/>
  <c r="C146" i="2"/>
  <c r="C245" i="2"/>
  <c r="C121" i="2" l="1"/>
  <c r="C229" i="2"/>
  <c r="C183" i="2"/>
  <c r="C246" i="2"/>
  <c r="C106" i="2"/>
  <c r="C64" i="2"/>
  <c r="C147" i="2"/>
  <c r="C79" i="2"/>
  <c r="C38" i="2"/>
  <c r="C148" i="2" l="1"/>
  <c r="C247" i="2"/>
  <c r="C80" i="2"/>
  <c r="C65" i="2"/>
  <c r="C230" i="2"/>
  <c r="C107" i="2"/>
  <c r="C184" i="2"/>
  <c r="C39" i="2"/>
  <c r="C122" i="2"/>
  <c r="C149" i="2" l="1"/>
  <c r="C40" i="2"/>
  <c r="C248" i="2"/>
  <c r="C81" i="2"/>
  <c r="C185" i="2"/>
  <c r="C231" i="2"/>
  <c r="C123" i="2"/>
  <c r="C41" i="2" l="1"/>
  <c r="C124" i="2"/>
  <c r="C232" i="2"/>
  <c r="C186" i="2"/>
  <c r="C249" i="2"/>
  <c r="C82" i="2"/>
  <c r="C150" i="2"/>
  <c r="C151" i="2" l="1"/>
  <c r="C42" i="2"/>
  <c r="C250" i="2"/>
  <c r="C83" i="2"/>
  <c r="C187" i="2"/>
  <c r="C125" i="2"/>
  <c r="C126" i="2" l="1"/>
  <c r="C152" i="2"/>
  <c r="C188" i="2"/>
  <c r="C251" i="2"/>
  <c r="C84" i="2"/>
  <c r="C43" i="2"/>
  <c r="C189" i="2" l="1"/>
  <c r="C44" i="2"/>
  <c r="C153" i="2"/>
  <c r="C252" i="2"/>
  <c r="C85" i="2"/>
  <c r="C127" i="2"/>
  <c r="C86" i="2" l="1"/>
  <c r="C190" i="2"/>
  <c r="C154" i="2"/>
  <c r="C128" i="2"/>
  <c r="C45" i="2"/>
  <c r="C253" i="2"/>
  <c r="C155" i="2" l="1"/>
  <c r="C191" i="2"/>
  <c r="C192" i="2" l="1"/>
  <c r="C156" i="2"/>
  <c r="C193" i="2" l="1"/>
  <c r="C157" i="2"/>
  <c r="C194" i="2" l="1"/>
  <c r="C158" i="2"/>
  <c r="C195" i="2" l="1"/>
  <c r="C159" i="2"/>
  <c r="C196" i="2" l="1"/>
  <c r="C160" i="2"/>
  <c r="C161" i="2" l="1"/>
  <c r="C197" i="2"/>
  <c r="C198" i="2" l="1"/>
  <c r="C162" i="2"/>
  <c r="C163" i="2" l="1"/>
  <c r="C199" i="2"/>
  <c r="C200" i="2" l="1"/>
  <c r="C164" i="2"/>
  <c r="C165" i="2" l="1"/>
  <c r="C201" i="2"/>
  <c r="C202" i="2" l="1"/>
  <c r="C166" i="2"/>
  <c r="C167" i="2" l="1"/>
  <c r="C203" i="2"/>
  <c r="C204" i="2" l="1"/>
  <c r="C168" i="2"/>
  <c r="C169" i="2" l="1"/>
  <c r="C205" i="2"/>
  <c r="C206" i="2" l="1"/>
  <c r="C207" i="2" l="1"/>
  <c r="C208" i="2" l="1"/>
  <c r="C209" i="2" l="1"/>
  <c r="C210" i="2" l="1"/>
  <c r="C211" i="2" l="1"/>
</calcChain>
</file>

<file path=xl/sharedStrings.xml><?xml version="1.0" encoding="utf-8"?>
<sst xmlns="http://schemas.openxmlformats.org/spreadsheetml/2006/main" count="16006" uniqueCount="6752">
  <si>
    <t>11_居宅介護　名前定義</t>
    <phoneticPr fontId="4"/>
  </si>
  <si>
    <t>No.</t>
  </si>
  <si>
    <t>ｆ１２</t>
    <phoneticPr fontId="4"/>
  </si>
  <si>
    <t>単位数</t>
    <rPh sb="0" eb="3">
      <t>タンイスウ</t>
    </rPh>
    <phoneticPr fontId="4"/>
  </si>
  <si>
    <t>_11_A身体０．５</t>
    <phoneticPr fontId="4"/>
  </si>
  <si>
    <t>_11_A身体１．０</t>
    <phoneticPr fontId="1"/>
  </si>
  <si>
    <t>_11_A身体１．５</t>
    <phoneticPr fontId="1"/>
  </si>
  <si>
    <t>_11_A身体２．０</t>
  </si>
  <si>
    <t>_11_A身体２．５</t>
    <phoneticPr fontId="1"/>
  </si>
  <si>
    <t>_11_A身体３．０</t>
  </si>
  <si>
    <t>_11_A身体３．５</t>
  </si>
  <si>
    <t>_11_A身体４．０</t>
  </si>
  <si>
    <t>_11_A身体４．５</t>
  </si>
  <si>
    <t>_11_A身体５．０</t>
  </si>
  <si>
    <t>_11_A身体５．５</t>
  </si>
  <si>
    <t>_11_A身体６．０</t>
  </si>
  <si>
    <t>_11_A身体６．５</t>
  </si>
  <si>
    <t>_11_A身体７．０</t>
  </si>
  <si>
    <t>_11_A身体７．５</t>
  </si>
  <si>
    <t>_11_A身体８．０</t>
  </si>
  <si>
    <t>_11_A身体８．５</t>
  </si>
  <si>
    <t>_11_A身体９．０</t>
  </si>
  <si>
    <t>_11_A身体９．５</t>
  </si>
  <si>
    <t>_11_A身体１０．０</t>
  </si>
  <si>
    <t>_11_A身体１０．５</t>
  </si>
  <si>
    <t>_11_A身体増０．５</t>
    <phoneticPr fontId="4"/>
  </si>
  <si>
    <t>_11_A身体増１．０</t>
  </si>
  <si>
    <t>_11_A身体増１．５</t>
  </si>
  <si>
    <t>_11_A身体増２．０</t>
  </si>
  <si>
    <t>_11_A身体増２．５</t>
  </si>
  <si>
    <t>_11_A身体増３．０</t>
  </si>
  <si>
    <t>_11_A身体増３．５</t>
  </si>
  <si>
    <t>_11_A身体増４．０</t>
  </si>
  <si>
    <t>_11_A身体増４．５</t>
  </si>
  <si>
    <t>_11_A身体増５．０</t>
  </si>
  <si>
    <t>_11_A身体増５．５</t>
  </si>
  <si>
    <t>_11_A身体増６．０</t>
  </si>
  <si>
    <t>_11_A身体増６．５</t>
  </si>
  <si>
    <t>_11_A身体増７．０</t>
  </si>
  <si>
    <t>_11_A身体増７．５</t>
  </si>
  <si>
    <t>_11_A身体増８．０</t>
  </si>
  <si>
    <t>_11_A身体増８．５</t>
  </si>
  <si>
    <t>_11_A身体増９．０</t>
  </si>
  <si>
    <t>_11_A身体増９．５</t>
  </si>
  <si>
    <t>_11_A身体増１０．０</t>
  </si>
  <si>
    <t>_11_A身体増１０．５</t>
  </si>
  <si>
    <t>_11_A重度研修１．０</t>
    <phoneticPr fontId="4"/>
  </si>
  <si>
    <t>_11_A重度研修１．５</t>
    <phoneticPr fontId="4"/>
  </si>
  <si>
    <t>_11_A重度研修２．０</t>
    <phoneticPr fontId="4"/>
  </si>
  <si>
    <t>_11_A重度研修２．５</t>
    <phoneticPr fontId="4"/>
  </si>
  <si>
    <t>_11_A重度研修３．０</t>
    <phoneticPr fontId="4"/>
  </si>
  <si>
    <t>_11_A重度研修３．５</t>
    <phoneticPr fontId="4"/>
  </si>
  <si>
    <t>_11_A重度研修４．０</t>
    <phoneticPr fontId="4"/>
  </si>
  <si>
    <t>_11_A重度研修４．５</t>
    <phoneticPr fontId="4"/>
  </si>
  <si>
    <t>_11_A重度研修５．０</t>
    <phoneticPr fontId="4"/>
  </si>
  <si>
    <t>_11_A重度研修５．５</t>
    <phoneticPr fontId="4"/>
  </si>
  <si>
    <t>_11_A重度研修６．０</t>
    <phoneticPr fontId="4"/>
  </si>
  <si>
    <t>_11_A重度研修６．５</t>
    <phoneticPr fontId="4"/>
  </si>
  <si>
    <t>_11_A重度研修７．０</t>
    <phoneticPr fontId="4"/>
  </si>
  <si>
    <t>_11_A重度研修７．５</t>
    <phoneticPr fontId="4"/>
  </si>
  <si>
    <t>_11_A重度研修８．０</t>
    <phoneticPr fontId="4"/>
  </si>
  <si>
    <t>_11_A重度研修８．５</t>
    <phoneticPr fontId="4"/>
  </si>
  <si>
    <t>_11_A重度研修９．０</t>
    <phoneticPr fontId="4"/>
  </si>
  <si>
    <t>_11_A重度研修９．５</t>
    <phoneticPr fontId="4"/>
  </si>
  <si>
    <t>_11_A重度研修１０．０</t>
    <phoneticPr fontId="4"/>
  </si>
  <si>
    <t>_11_A重度研修１０．５</t>
    <phoneticPr fontId="4"/>
  </si>
  <si>
    <t>_11_A重度研修増０．５</t>
    <phoneticPr fontId="4"/>
  </si>
  <si>
    <t>_11_A重度研修増１．０</t>
    <phoneticPr fontId="1"/>
  </si>
  <si>
    <t>_11_A重度研修増１．５</t>
    <phoneticPr fontId="1"/>
  </si>
  <si>
    <t>_11_A重度研修増２．０</t>
    <phoneticPr fontId="1"/>
  </si>
  <si>
    <t>_11_A重度研修増２．５</t>
    <phoneticPr fontId="1"/>
  </si>
  <si>
    <t>_11_A重度研修増３．０</t>
    <phoneticPr fontId="1"/>
  </si>
  <si>
    <t>_11_A重度研修増３．５</t>
    <phoneticPr fontId="1"/>
  </si>
  <si>
    <t>_11_A重度研修増４．０</t>
    <phoneticPr fontId="1"/>
  </si>
  <si>
    <t>_11_A重度研修増４．５</t>
    <phoneticPr fontId="1"/>
  </si>
  <si>
    <t>_11_A重度研修増５．０</t>
    <phoneticPr fontId="1"/>
  </si>
  <si>
    <t>_11_A重度研修増５．５</t>
    <phoneticPr fontId="1"/>
  </si>
  <si>
    <t>_11_A重度研修増６．０</t>
    <phoneticPr fontId="1"/>
  </si>
  <si>
    <t>_11_A重度研修増６．５</t>
    <phoneticPr fontId="1"/>
  </si>
  <si>
    <t>_11_A重度研修増７．０</t>
    <phoneticPr fontId="1"/>
  </si>
  <si>
    <t>_11_A重度研修増７．５</t>
    <phoneticPr fontId="1"/>
  </si>
  <si>
    <t>_11_A重度研修増８．０</t>
    <phoneticPr fontId="1"/>
  </si>
  <si>
    <t>_11_A重度研修増８．５</t>
    <phoneticPr fontId="1"/>
  </si>
  <si>
    <t>_11_A重度研修増９．０</t>
    <phoneticPr fontId="1"/>
  </si>
  <si>
    <t>_11_A重度研修増９．５</t>
    <phoneticPr fontId="1"/>
  </si>
  <si>
    <t>_11_A重度研修増１０．０</t>
    <phoneticPr fontId="1"/>
  </si>
  <si>
    <t>_11_A重度研修増１０．５</t>
    <phoneticPr fontId="4"/>
  </si>
  <si>
    <t>_11_A通院１０．５</t>
  </si>
  <si>
    <t>_11_A通院１１．０</t>
  </si>
  <si>
    <t>_11_A通院１１．５</t>
  </si>
  <si>
    <t>_11_A通院１２．０</t>
  </si>
  <si>
    <t>_11_A通院１２．５</t>
  </si>
  <si>
    <t>_11_A通院１３．０</t>
  </si>
  <si>
    <t>_11_A通院１３．５</t>
  </si>
  <si>
    <t>_11_A通院１４．０</t>
  </si>
  <si>
    <t>_11_A通院１４．５</t>
  </si>
  <si>
    <t>_11_A通院１５．０</t>
  </si>
  <si>
    <t>_11_A通院１５．５</t>
  </si>
  <si>
    <t>_11_A通院１６．０</t>
  </si>
  <si>
    <t>_11_A通院１６．５</t>
  </si>
  <si>
    <t>_11_A通院１７．０</t>
  </si>
  <si>
    <t>_11_A通院１７．５</t>
  </si>
  <si>
    <t>_11_A通院１８．０</t>
  </si>
  <si>
    <t>_11_A通院１８．５</t>
  </si>
  <si>
    <t>_11_A通院１９．０</t>
  </si>
  <si>
    <t>_11_A通院１９．５</t>
  </si>
  <si>
    <t>_11_A通院１１０．０</t>
  </si>
  <si>
    <t>_11_A通院１１０．５</t>
  </si>
  <si>
    <t>_11_A通院１増０．５</t>
    <phoneticPr fontId="4"/>
  </si>
  <si>
    <t>_11_A通院１増１．０</t>
  </si>
  <si>
    <t>_11_A通院１増１．５</t>
  </si>
  <si>
    <t>_11_A通院１増２．０</t>
  </si>
  <si>
    <t>_11_A通院１増２．５</t>
  </si>
  <si>
    <t>_11_A通院１増３．０</t>
  </si>
  <si>
    <t>_11_A通院１増３．５</t>
  </si>
  <si>
    <t>_11_A通院１増４．０</t>
  </si>
  <si>
    <t>_11_A通院１増４．５</t>
  </si>
  <si>
    <t>_11_A通院１増５．０</t>
  </si>
  <si>
    <t>_11_A通院１増５．５</t>
  </si>
  <si>
    <t>_11_A通院１増６．０</t>
  </si>
  <si>
    <t>_11_A通院１増６．５</t>
  </si>
  <si>
    <t>_11_A通院１増７．０</t>
  </si>
  <si>
    <t>_11_A通院１増７．５</t>
  </si>
  <si>
    <t>_11_A通院１増８．０</t>
  </si>
  <si>
    <t>_11_A通院１増８．５</t>
  </si>
  <si>
    <t>_11_A通院１増９．０</t>
  </si>
  <si>
    <t>_11_A通院１増９．５</t>
  </si>
  <si>
    <t>_11_A通院１増１０．０</t>
  </si>
  <si>
    <t>_11_A通院１増１０．５</t>
  </si>
  <si>
    <t>_11_A家事０．５</t>
  </si>
  <si>
    <t>_11_A家事０．７５</t>
  </si>
  <si>
    <t>_11_A家事１．０</t>
  </si>
  <si>
    <t>_11_A家事１．２５</t>
  </si>
  <si>
    <t>_11_A家事１．５</t>
  </si>
  <si>
    <t>_11_A家事１．７５</t>
  </si>
  <si>
    <t>_11_A家事２．０</t>
  </si>
  <si>
    <t>_11_A家事２．２５</t>
  </si>
  <si>
    <t>_11_A家事２．５</t>
  </si>
  <si>
    <t>_11_A家事２．７５</t>
  </si>
  <si>
    <t>_11_A家事３．０</t>
  </si>
  <si>
    <t>_11_A家事３．２５</t>
  </si>
  <si>
    <t>_11_A家事３．５</t>
  </si>
  <si>
    <t>_11_A家事３．７５</t>
  </si>
  <si>
    <t>_11_A家事４．０</t>
  </si>
  <si>
    <t>_11_A家事４．２５</t>
  </si>
  <si>
    <t>_11_A家事４．５</t>
  </si>
  <si>
    <t>_11_A家事４．７５</t>
  </si>
  <si>
    <t>_11_A家事５．０</t>
  </si>
  <si>
    <t>_11_A家事５．２５</t>
  </si>
  <si>
    <t>_11_A家事５．５</t>
  </si>
  <si>
    <t>_11_A家事５．７５</t>
  </si>
  <si>
    <t>_11_A家事６．０</t>
  </si>
  <si>
    <t>_11_A家事６．２５</t>
  </si>
  <si>
    <t>_11_A家事６．５</t>
  </si>
  <si>
    <t>_11_A家事６．７５</t>
  </si>
  <si>
    <t>_11_A家事７．０</t>
  </si>
  <si>
    <t>_11_A家事７．２５</t>
  </si>
  <si>
    <t>_11_A家事７．５</t>
  </si>
  <si>
    <t>_11_A家事７．７５</t>
  </si>
  <si>
    <t>_11_A家事８．０</t>
  </si>
  <si>
    <t>_11_A家事８．２５</t>
  </si>
  <si>
    <t>_11_A家事８．５</t>
  </si>
  <si>
    <t>_11_A家事８．７５</t>
  </si>
  <si>
    <t>_11_A家事９．０</t>
  </si>
  <si>
    <t>_11_A家事９．２５</t>
  </si>
  <si>
    <t>_11_A家事９．５</t>
  </si>
  <si>
    <t>_11_A家事９．７５</t>
  </si>
  <si>
    <t>_11_A家事１０．０</t>
  </si>
  <si>
    <t>_11_A家事１０．２５</t>
  </si>
  <si>
    <t>_11_A家事１０．５</t>
  </si>
  <si>
    <t>_11_A家事増０．２５</t>
    <phoneticPr fontId="4"/>
  </si>
  <si>
    <t>_11_A家事増０．５</t>
  </si>
  <si>
    <t>_11_A家事増０．７５</t>
  </si>
  <si>
    <t>_11_A家事増１．０</t>
  </si>
  <si>
    <t>_11_A家事増１．２５</t>
  </si>
  <si>
    <t>_11_A家事増１．５</t>
  </si>
  <si>
    <t>_11_A家事増１．７５</t>
  </si>
  <si>
    <t>_11_A家事増２．０</t>
  </si>
  <si>
    <t>_11_A家事増２．２５</t>
  </si>
  <si>
    <t>_11_A家事増２．５</t>
  </si>
  <si>
    <t>_11_A家事増２．７５</t>
  </si>
  <si>
    <t>_11_A家事増３．０</t>
  </si>
  <si>
    <t>_11_A家事増３．２５</t>
  </si>
  <si>
    <t>_11_A家事増３．５</t>
  </si>
  <si>
    <t>_11_A家事増３．７５</t>
  </si>
  <si>
    <t>_11_A家事増４．０</t>
  </si>
  <si>
    <t>_11_A家事増４．２５</t>
  </si>
  <si>
    <t>_11_A家事増４．５</t>
  </si>
  <si>
    <t>_11_A家事増４．７５</t>
  </si>
  <si>
    <t>_11_A家事増５．０</t>
  </si>
  <si>
    <t>_11_A家事増５．２５</t>
  </si>
  <si>
    <t>_11_A家事増５．５</t>
  </si>
  <si>
    <t>_11_A家事増５．７５</t>
  </si>
  <si>
    <t>_11_A家事増６．０</t>
  </si>
  <si>
    <t>_11_A家事増６．２５</t>
  </si>
  <si>
    <t>_11_A家事増６．５</t>
  </si>
  <si>
    <t>_11_A家事増６．７５</t>
  </si>
  <si>
    <t>_11_A家事増７．０</t>
  </si>
  <si>
    <t>_11_A家事増７．２５</t>
  </si>
  <si>
    <t>_11_A家事増７．５</t>
  </si>
  <si>
    <t>_11_A家事増７．７５</t>
  </si>
  <si>
    <t>_11_A家事増８．０</t>
  </si>
  <si>
    <t>_11_A家事増８．２５</t>
  </si>
  <si>
    <t>_11_A家事増８．５</t>
  </si>
  <si>
    <t>_11_A家事増８．７５</t>
  </si>
  <si>
    <t>_11_A家事増９．０</t>
  </si>
  <si>
    <t>_11_A家事増９．２５</t>
  </si>
  <si>
    <t>_11_A家事増９．５</t>
  </si>
  <si>
    <t>_11_A家事増９．７５</t>
  </si>
  <si>
    <t>_11_A家事増１０．０</t>
  </si>
  <si>
    <t>_11_A家事増１０．２５</t>
  </si>
  <si>
    <t>_11_A家事増１０．５</t>
  </si>
  <si>
    <t>_11_A通院２０．５</t>
  </si>
  <si>
    <t>_11_A通院２１．０</t>
  </si>
  <si>
    <t>_11_A通院２１．５</t>
  </si>
  <si>
    <t>_11_A通院２２．０</t>
  </si>
  <si>
    <t>_11_A通院２２．５</t>
  </si>
  <si>
    <t>_11_A通院２３．０</t>
  </si>
  <si>
    <t>_11_A通院２３．５</t>
  </si>
  <si>
    <t>_11_A通院２４．０</t>
  </si>
  <si>
    <t>_11_A通院２４．５</t>
  </si>
  <si>
    <t>_11_A通院２５．０</t>
  </si>
  <si>
    <t>_11_A通院２５．５</t>
  </si>
  <si>
    <t>_11_A通院２６．０</t>
  </si>
  <si>
    <t>_11_A通院２６．５</t>
  </si>
  <si>
    <t>_11_A通院２７．０</t>
  </si>
  <si>
    <t>_11_A通院２７．５</t>
  </si>
  <si>
    <t>_11_A通院２８．０</t>
  </si>
  <si>
    <t>_11_A通院２８．５</t>
  </si>
  <si>
    <t>_11_A通院２９．０</t>
  </si>
  <si>
    <t>_11_A通院２９．５</t>
  </si>
  <si>
    <t>_11_A通院２１０．０</t>
  </si>
  <si>
    <t>_11_A通院２１０．５</t>
  </si>
  <si>
    <t>_11_A通院２増０．５</t>
    <phoneticPr fontId="4"/>
  </si>
  <si>
    <t>_11_A通院２増１．０</t>
  </si>
  <si>
    <t>_11_A通院２増１．５</t>
  </si>
  <si>
    <t>_11_A通院２増２．０</t>
  </si>
  <si>
    <t>_11_A通院２増２．５</t>
  </si>
  <si>
    <t>_11_A通院２増３．０</t>
  </si>
  <si>
    <t>_11_A通院２増３．５</t>
  </si>
  <si>
    <t>_11_A通院２増４．０</t>
  </si>
  <si>
    <t>_11_A通院２増４．５</t>
  </si>
  <si>
    <t>_11_A通院２増５．０</t>
  </si>
  <si>
    <t>_11_A通院２増５．５</t>
  </si>
  <si>
    <t>_11_A通院２増６．０</t>
  </si>
  <si>
    <t>_11_A通院２増６．５</t>
  </si>
  <si>
    <t>_11_A通院２増７．０</t>
  </si>
  <si>
    <t>_11_A通院２増７．５</t>
  </si>
  <si>
    <t>_11_A通院２増８．０</t>
  </si>
  <si>
    <t>_11_A通院２増８．５</t>
  </si>
  <si>
    <t>_11_A通院２増９．０</t>
  </si>
  <si>
    <t>_11_A通院２増９．５</t>
  </si>
  <si>
    <t>_11_A通院２増１０．０</t>
  </si>
  <si>
    <t>_11_A通院２増１０．５</t>
  </si>
  <si>
    <t>_11_B身体０．５＿０．５</t>
    <phoneticPr fontId="4"/>
  </si>
  <si>
    <t>_11_B身体０．５＿１．０</t>
    <phoneticPr fontId="4"/>
  </si>
  <si>
    <t>_11_B身体０．５＿１．５</t>
    <phoneticPr fontId="4"/>
  </si>
  <si>
    <t>_11_B身体０．５＿２．０</t>
    <phoneticPr fontId="4"/>
  </si>
  <si>
    <t>_11_B身体０．５＿２．５</t>
    <phoneticPr fontId="4"/>
  </si>
  <si>
    <t>_11_B身体１．０＿０．５</t>
    <phoneticPr fontId="4"/>
  </si>
  <si>
    <t>_11_B身体１．０＿１．０</t>
    <phoneticPr fontId="4"/>
  </si>
  <si>
    <t>_11_B身体１．０＿１．５</t>
    <phoneticPr fontId="4"/>
  </si>
  <si>
    <t>_11_B身体１．０＿２．０</t>
    <phoneticPr fontId="4"/>
  </si>
  <si>
    <t>_11_B身体１．５＿０．５</t>
    <phoneticPr fontId="4"/>
  </si>
  <si>
    <t>_11_B身体１．５＿１．０</t>
    <phoneticPr fontId="4"/>
  </si>
  <si>
    <t>_11_B身体１．５＿１．５</t>
    <phoneticPr fontId="4"/>
  </si>
  <si>
    <t>_11_B身体２．０＿０．５</t>
    <phoneticPr fontId="4"/>
  </si>
  <si>
    <t>_11_B身体２．０＿１．０</t>
    <phoneticPr fontId="4"/>
  </si>
  <si>
    <t>_11_B身体２．５＿０．５</t>
    <phoneticPr fontId="4"/>
  </si>
  <si>
    <t>_11_B通院１０．５＿０．５</t>
    <phoneticPr fontId="4"/>
  </si>
  <si>
    <t>_11_B通院１０．５＿１．０</t>
    <phoneticPr fontId="4"/>
  </si>
  <si>
    <t>_11_B通院１０．５＿１．５</t>
    <phoneticPr fontId="4"/>
  </si>
  <si>
    <t>_11_B通院１０．５＿２．０</t>
    <phoneticPr fontId="4"/>
  </si>
  <si>
    <t>_11_B通院１０．５＿２．５</t>
    <phoneticPr fontId="4"/>
  </si>
  <si>
    <t>_11_B通院１１．０＿０．５</t>
    <phoneticPr fontId="4"/>
  </si>
  <si>
    <t>_11_B通院１１．０＿１．０</t>
    <phoneticPr fontId="4"/>
  </si>
  <si>
    <t>_11_B通院１１．０＿１．５</t>
    <phoneticPr fontId="4"/>
  </si>
  <si>
    <t>_11_B通院１１．０＿２．０</t>
    <phoneticPr fontId="4"/>
  </si>
  <si>
    <t>_11_B通院１１．５＿０．５</t>
    <phoneticPr fontId="4"/>
  </si>
  <si>
    <t>_11_B通院１１．５＿１．０</t>
    <phoneticPr fontId="4"/>
  </si>
  <si>
    <t>_11_B通院１１．５＿１．５</t>
    <phoneticPr fontId="4"/>
  </si>
  <si>
    <t>_11_B通院１２．０＿０．５</t>
    <phoneticPr fontId="4"/>
  </si>
  <si>
    <t>_11_B通院１２．０＿１．０</t>
    <phoneticPr fontId="4"/>
  </si>
  <si>
    <t>_11_B通院１２．５＿０．５</t>
    <phoneticPr fontId="4"/>
  </si>
  <si>
    <t>_11_B重度研修１．０＿０．５</t>
    <phoneticPr fontId="4"/>
  </si>
  <si>
    <t>_11_B重度研修１．０＿１．０</t>
    <phoneticPr fontId="4"/>
  </si>
  <si>
    <t>_11_B重度研修１．０＿１．５</t>
  </si>
  <si>
    <t>_11_B重度研修１．０＿２．０</t>
  </si>
  <si>
    <t>_11_B重度研修１．５＿０．５</t>
  </si>
  <si>
    <t>_11_B重度研修１．５＿１．０</t>
  </si>
  <si>
    <t>_11_B重度研修１．５＿１．５</t>
  </si>
  <si>
    <t>_11_B重度研修２．０＿０．５</t>
  </si>
  <si>
    <t>_11_B重度研修２．０＿１．０</t>
  </si>
  <si>
    <t>_11_B重度研修２．５＿０．５</t>
  </si>
  <si>
    <t>_11_B家事０．５＿０．２５</t>
  </si>
  <si>
    <t>_11_B家事０．５＿０．５</t>
  </si>
  <si>
    <t>_11_B家事０．５＿０．７５</t>
  </si>
  <si>
    <t>_11_B家事０．５＿１．０</t>
  </si>
  <si>
    <t>_11_B家事０．７５＿０．２５</t>
  </si>
  <si>
    <t>_11_B家事０．７５＿０．５</t>
  </si>
  <si>
    <t>_11_B家事０．７５＿０．７５</t>
  </si>
  <si>
    <t>_11_B家事１．０＿０．２５</t>
  </si>
  <si>
    <t>_11_B家事１．０＿０．５</t>
  </si>
  <si>
    <t>_11_B家事１．２５＿０．２５</t>
  </si>
  <si>
    <t>_11_B通院２０．５＿０．５</t>
  </si>
  <si>
    <t>_11_B通院２０．５＿１．０</t>
  </si>
  <si>
    <t>_11_B通院２１．０＿０．５</t>
  </si>
  <si>
    <t>_11_C身体０．５＿０．５＿０．５</t>
    <phoneticPr fontId="4"/>
  </si>
  <si>
    <t>_11_C身体０．５＿０．５＿１．０</t>
    <phoneticPr fontId="4"/>
  </si>
  <si>
    <t>_11_C身体０．５＿０．５＿１．５</t>
    <phoneticPr fontId="4"/>
  </si>
  <si>
    <t>_11_C身体０．５＿０．５＿２．０</t>
    <phoneticPr fontId="4"/>
  </si>
  <si>
    <t>_11_C身体０．５＿１．０＿０．５</t>
    <phoneticPr fontId="4"/>
  </si>
  <si>
    <t>_11_C身体０．５＿１．０＿１．０</t>
    <phoneticPr fontId="4"/>
  </si>
  <si>
    <t>_11_C身体０．５＿１．０＿１．５</t>
    <phoneticPr fontId="4"/>
  </si>
  <si>
    <t>_11_C身体０．５＿１．５＿０．５</t>
    <phoneticPr fontId="4"/>
  </si>
  <si>
    <t>_11_C身体０．５＿１．５＿１．０</t>
    <phoneticPr fontId="4"/>
  </si>
  <si>
    <t>_11_C身体０．５＿２．０＿０．５</t>
    <phoneticPr fontId="4"/>
  </si>
  <si>
    <t>_11_C身体１．０＿０．５＿０．５</t>
    <phoneticPr fontId="4"/>
  </si>
  <si>
    <t>_11_C身体１．０＿０．５＿１．０</t>
    <phoneticPr fontId="4"/>
  </si>
  <si>
    <t>_11_C身体１．０＿０．５＿１．５</t>
    <phoneticPr fontId="4"/>
  </si>
  <si>
    <t>_11_C身体１．０＿１．０＿０．５</t>
    <phoneticPr fontId="4"/>
  </si>
  <si>
    <t>_11_C身体１．０＿１．０＿１．０</t>
    <phoneticPr fontId="4"/>
  </si>
  <si>
    <t>_11_C身体１．０＿１．５＿０．５</t>
    <phoneticPr fontId="4"/>
  </si>
  <si>
    <t>_11_C身体１．５＿０．５＿０．５</t>
    <phoneticPr fontId="4"/>
  </si>
  <si>
    <t>_11_C身体１．５＿０．５＿１．０</t>
    <phoneticPr fontId="4"/>
  </si>
  <si>
    <t>_11_C身体１．５＿１．０＿０．５</t>
    <phoneticPr fontId="4"/>
  </si>
  <si>
    <t>_11_C身体２．０＿０．５＿０．５</t>
    <phoneticPr fontId="4"/>
  </si>
  <si>
    <t>_11_C通院１０．５＿０．５＿０．５</t>
    <phoneticPr fontId="4"/>
  </si>
  <si>
    <t>_11_C通院１０．５＿０．５＿１．０</t>
    <phoneticPr fontId="4"/>
  </si>
  <si>
    <t>_11_C通院１０．５＿０．５＿１．５</t>
    <phoneticPr fontId="4"/>
  </si>
  <si>
    <t>_11_C通院１０．５＿０．５＿２．０</t>
    <phoneticPr fontId="4"/>
  </si>
  <si>
    <t>_11_C通院１０．５＿１．０＿０．５</t>
    <rPh sb="5" eb="7">
      <t>ツウイン</t>
    </rPh>
    <phoneticPr fontId="4"/>
  </si>
  <si>
    <t>_11_C通院１０．５＿１．０＿１．０</t>
    <phoneticPr fontId="4"/>
  </si>
  <si>
    <t>_11_C通院１０．５＿１．０＿１．５</t>
    <phoneticPr fontId="4"/>
  </si>
  <si>
    <t>_11_C通院１０．５＿１．５＿０．５</t>
    <phoneticPr fontId="4"/>
  </si>
  <si>
    <t>_11_C通院１０．５＿１．５＿１．０</t>
    <phoneticPr fontId="4"/>
  </si>
  <si>
    <t>_11_C通院１０．５＿２．０＿０．５</t>
    <phoneticPr fontId="4"/>
  </si>
  <si>
    <t>_11_C通院１１．０＿０．５＿０．５</t>
    <phoneticPr fontId="4"/>
  </si>
  <si>
    <t>_11_C通院１１．０＿０．５＿１．０</t>
    <phoneticPr fontId="4"/>
  </si>
  <si>
    <t>_11_C通院１１．０＿０．５＿１．５</t>
    <phoneticPr fontId="4"/>
  </si>
  <si>
    <t>_11_C通院１１．０＿１．０＿０．５</t>
    <phoneticPr fontId="4"/>
  </si>
  <si>
    <t>_11_C通院１１．０＿１．０＿１．０</t>
    <phoneticPr fontId="4"/>
  </si>
  <si>
    <t>_11_C通院１１．０＿１．５＿０．５</t>
    <phoneticPr fontId="4"/>
  </si>
  <si>
    <t>_11_C通院１１．５＿０．５＿０．５</t>
    <phoneticPr fontId="4"/>
  </si>
  <si>
    <t>_11_C通院１１．５＿０．５＿１．０</t>
    <phoneticPr fontId="4"/>
  </si>
  <si>
    <t>_11_C通院１１．５＿１．０＿０．５</t>
    <phoneticPr fontId="4"/>
  </si>
  <si>
    <t>_11_C通院１２．０＿０．５＿０．５</t>
    <phoneticPr fontId="4"/>
  </si>
  <si>
    <t>_11_C重度研修１．０＿０．５＿０．５</t>
    <phoneticPr fontId="4"/>
  </si>
  <si>
    <t>_11_C重度研修１．０＿０．５＿１．０</t>
  </si>
  <si>
    <t>_11_C重度研修１．０＿０．５＿１．５</t>
  </si>
  <si>
    <t>_11_C重度研修１．０＿１．０＿０．５</t>
  </si>
  <si>
    <t>_11_C重度研修１．０＿１．０＿１．０</t>
  </si>
  <si>
    <t>_11_C重度研修１．０＿１．５＿０．５</t>
  </si>
  <si>
    <t>_11_C重度研修１．５＿０．５＿０．５</t>
  </si>
  <si>
    <t>_11_C重度研修１．５＿０．５＿１．０</t>
  </si>
  <si>
    <t>_11_C重度研修１．５＿１．０＿０．５</t>
  </si>
  <si>
    <t>_11_C重度研修２．０＿０．５＿０．５</t>
  </si>
  <si>
    <t>_11_C家事０．５＿０．２５＿０．２５</t>
  </si>
  <si>
    <t>_11_C家事０．５＿０．２５＿０．５</t>
  </si>
  <si>
    <t>_11_C家事０．５＿０．２５＿０．７５</t>
  </si>
  <si>
    <t>_11_C家事０．５＿０．５＿０．２５</t>
  </si>
  <si>
    <t>_11_C家事０．５＿０．５＿０．５</t>
  </si>
  <si>
    <t>_11_C家事０．５＿０．７５＿０．２５</t>
  </si>
  <si>
    <t>_11_C家事０．７５＿０．２５＿０．２５</t>
  </si>
  <si>
    <t>_11_C家事０．７５＿０．２５＿０．５</t>
  </si>
  <si>
    <t>_11_C家事０．７５＿０．５＿０．２５</t>
  </si>
  <si>
    <t>_11_C家事１．０＿０．２５＿０．２５</t>
  </si>
  <si>
    <r>
      <t>_11_C</t>
    </r>
    <r>
      <rPr>
        <sz val="11"/>
        <rFont val="ＭＳ Ｐゴシック"/>
        <family val="3"/>
        <charset val="128"/>
        <scheme val="minor"/>
      </rPr>
      <t>通院２０．５＿０．５＿０．５</t>
    </r>
    <phoneticPr fontId="1"/>
  </si>
  <si>
    <t>_11・２人</t>
  </si>
  <si>
    <t>_11・A深夜</t>
  </si>
  <si>
    <t>_11・A早朝</t>
    <phoneticPr fontId="1"/>
  </si>
  <si>
    <t>_11・A夜間</t>
    <phoneticPr fontId="1"/>
  </si>
  <si>
    <t>_11・B深夜</t>
  </si>
  <si>
    <t>_11・B早朝</t>
  </si>
  <si>
    <t>_11・B夜間</t>
  </si>
  <si>
    <t>_11・C深夜</t>
  </si>
  <si>
    <t>_11・C夜間</t>
  </si>
  <si>
    <t>_11・基礎１</t>
    <phoneticPr fontId="4"/>
  </si>
  <si>
    <t>_11・基礎２</t>
    <phoneticPr fontId="4"/>
  </si>
  <si>
    <t>_11・重度研修</t>
    <phoneticPr fontId="4"/>
  </si>
  <si>
    <t>_11・初任</t>
  </si>
  <si>
    <t>_11_A通院乗降</t>
    <phoneticPr fontId="1"/>
  </si>
  <si>
    <t>_11・身拘廃減算</t>
    <phoneticPr fontId="1"/>
  </si>
  <si>
    <t>_11・虐防措減算</t>
    <phoneticPr fontId="1"/>
  </si>
  <si>
    <t>_11・業継計減算</t>
    <rPh sb="4" eb="5">
      <t>ギョウ</t>
    </rPh>
    <rPh sb="5" eb="6">
      <t>ケイ</t>
    </rPh>
    <rPh sb="6" eb="7">
      <t>ケイ</t>
    </rPh>
    <rPh sb="7" eb="9">
      <t>ゲンサン</t>
    </rPh>
    <phoneticPr fontId="1"/>
  </si>
  <si>
    <t>_11・情公減算</t>
    <rPh sb="4" eb="5">
      <t>ジョウ</t>
    </rPh>
    <rPh sb="5" eb="6">
      <t>コウ</t>
    </rPh>
    <rPh sb="6" eb="8">
      <t>ゲンサン</t>
    </rPh>
    <phoneticPr fontId="1"/>
  </si>
  <si>
    <t>サービスコード</t>
  </si>
  <si>
    <t>サービス内容略称</t>
  </si>
  <si>
    <t>算定項目</t>
  </si>
  <si>
    <t>合成</t>
  </si>
  <si>
    <t>算定</t>
  </si>
  <si>
    <t>種類</t>
  </si>
  <si>
    <t>項目</t>
  </si>
  <si>
    <t>単位数</t>
  </si>
  <si>
    <t>単位</t>
  </si>
  <si>
    <t>(1)日中 ３０分未満</t>
  </si>
  <si>
    <t>1回につき</t>
  </si>
  <si>
    <t>２人目の居宅介護従業者による場合</t>
  </si>
  <si>
    <t>×</t>
  </si>
  <si>
    <t>基礎研修課程修了者等により行われる場合</t>
  </si>
  <si>
    <t>初任者研修課程修了者が作成した居宅介護計画に基づき提供する場合</t>
  </si>
  <si>
    <t>(2)日中 ３０分以上 １時間未満</t>
  </si>
  <si>
    <t>(3)日中 １時間以上 １時間３０分未満</t>
  </si>
  <si>
    <t>(4)日中 １時間３０分以上 ２時間未満</t>
  </si>
  <si>
    <t>(5)日中 ２時間以上 ２時間３０分未満</t>
  </si>
  <si>
    <t>(6)日中 ２時間３０分以上 ３時間未満</t>
  </si>
  <si>
    <t>(7)日中 ３時間以上 ３時間３０分未満</t>
  </si>
  <si>
    <t>(8)日中 ３時間３０分以上 ４時間未満</t>
    <phoneticPr fontId="1"/>
  </si>
  <si>
    <t>(9)日中 ４時間以上 ４時間３０分未満</t>
  </si>
  <si>
    <t>(10)日中 ４時間３０分以上 ５時間未満</t>
  </si>
  <si>
    <t>(11)日中 ５時間以上 ５時間３０分未満</t>
  </si>
  <si>
    <t>(12)日中 ５時間３０分以上 ６時間未満</t>
  </si>
  <si>
    <t>(13)日中 ６時間以上 ６時間３０分未満</t>
  </si>
  <si>
    <t>(14)日中 ６時間３０分以上 ７時間未満</t>
  </si>
  <si>
    <t>(15)日中 ７時間以上 ７時間３０分未満</t>
  </si>
  <si>
    <t>(16)日中 ７時間３０分以上 ８時間未満</t>
  </si>
  <si>
    <t>(17)日中 ８時間以上 ８時間３０分未満</t>
  </si>
  <si>
    <t>(18)日中 ８時間３０分以上 ９時間未満</t>
  </si>
  <si>
    <t>(19)日中 ９時間以上 ９時間３０分未満</t>
  </si>
  <si>
    <t>(20)日中 ９時間３０分以上 １０時間未満</t>
  </si>
  <si>
    <t>(21)日中 １０時間以上 １０時間３０分未満</t>
  </si>
  <si>
    <t>(1)早朝 ３０分未満</t>
  </si>
  <si>
    <t>早朝の場合</t>
  </si>
  <si>
    <t>単位加算</t>
    <rPh sb="0" eb="2">
      <t>タンイ</t>
    </rPh>
    <phoneticPr fontId="1"/>
  </si>
  <si>
    <t>(2)早朝 ３０分以上 １時間未満</t>
  </si>
  <si>
    <t>(3)早朝 １時間以上 １時間３０分未満</t>
  </si>
  <si>
    <t>(4)早朝 １時間３０分以上 ２時間未満</t>
  </si>
  <si>
    <t>(5)早朝 ２時間以上 ２時間３０分未満</t>
  </si>
  <si>
    <t>(1)夜間 ３０分未満</t>
  </si>
  <si>
    <t>夜間の場合</t>
  </si>
  <si>
    <t>(2)夜間 ３０分以上 １時間未満</t>
  </si>
  <si>
    <t>(3)夜間 １時間以上 １時間３０分未満</t>
    <phoneticPr fontId="1"/>
  </si>
  <si>
    <t>(4)夜間 １時間３０分以上 ２時間未満</t>
  </si>
  <si>
    <t>(5)夜間 ２時間以上 ２時間３０分未満</t>
  </si>
  <si>
    <t>(6)夜間 ２時間３０分以上 ３時間未満</t>
  </si>
  <si>
    <t>(7)夜間 ３時間以上 ３時間３０分未満</t>
  </si>
  <si>
    <t>(8)夜間 ３時間３０分以上 ４時間未満</t>
  </si>
  <si>
    <t>(9)夜間 ４時間以上 ４時間３０分未満</t>
  </si>
  <si>
    <t>(1)深夜 ３０分未満</t>
  </si>
  <si>
    <t>深夜の場合</t>
  </si>
  <si>
    <t>(2)深夜 ３０分以上 １時間未満</t>
  </si>
  <si>
    <t>(3)深夜 １時間以上 １時間３０分未満</t>
  </si>
  <si>
    <t>(4)深夜 １時間３０分以上 ２時間未満</t>
    <phoneticPr fontId="1"/>
  </si>
  <si>
    <t>(5)深夜 ２時間以上 ２時間３０分未満</t>
  </si>
  <si>
    <t>(6)深夜 ２時間３０分以上 ３時間未満</t>
  </si>
  <si>
    <t>(7)深夜 ３時間以上 ３時間３０分未満</t>
  </si>
  <si>
    <t>(8)深夜 ３時間３０分以上 ４時間未満</t>
  </si>
  <si>
    <t>(9)深夜 ４時間以上 ４時間３０分未満</t>
    <phoneticPr fontId="1"/>
  </si>
  <si>
    <t>(10)深夜 ４時間３０分以上 ５時間未満</t>
  </si>
  <si>
    <t>(11)深夜 ５時間以上 ５時間３０分未満</t>
  </si>
  <si>
    <t>(12)深夜 ５時間３０分以上 ６時間未満</t>
  </si>
  <si>
    <t>(13)深夜 ６時間以上 ６時間３０分未満</t>
  </si>
  <si>
    <t>Ａ</t>
  </si>
  <si>
    <t>Ｂ</t>
  </si>
  <si>
    <t>(一)早朝 ３０分未満</t>
  </si>
  <si>
    <t>深夜の場合 Ａ</t>
    <phoneticPr fontId="1"/>
  </si>
  <si>
    <t>早朝の場合 Ｂ</t>
    <phoneticPr fontId="1"/>
  </si>
  <si>
    <t>(二)早朝 ３０分以上 １時間未満</t>
  </si>
  <si>
    <t>(四)早朝 １時間３０分以上 ２時間未満</t>
    <phoneticPr fontId="1"/>
  </si>
  <si>
    <t>(4)深夜 １時間３０分以上 ２時間未満</t>
  </si>
  <si>
    <t>(一)日中 ３０分未満</t>
  </si>
  <si>
    <t>早朝の場合 Ａ</t>
    <phoneticPr fontId="1"/>
  </si>
  <si>
    <t>(三)日中 １時間以上 １時間３０分未満</t>
    <phoneticPr fontId="1"/>
  </si>
  <si>
    <t>(二)日中 ３０分以上 １時間未満</t>
  </si>
  <si>
    <t>(一)夜間 ３０分未満</t>
  </si>
  <si>
    <t>夜間の場合 Ａ</t>
    <phoneticPr fontId="1"/>
  </si>
  <si>
    <t>(二)夜間 ３０分以上 １時間未満</t>
  </si>
  <si>
    <t>(一)深夜 ３０分未満</t>
  </si>
  <si>
    <t>深夜の場合 Ｂ</t>
    <phoneticPr fontId="1"/>
  </si>
  <si>
    <t>(二)深夜 ３０分以上 １時間未満</t>
  </si>
  <si>
    <t>(3)夜間 １時間以上 １時間３０分未満</t>
  </si>
  <si>
    <t>１日目</t>
    <phoneticPr fontId="1"/>
  </si>
  <si>
    <t>(1)深夜 ３０分未満</t>
    <phoneticPr fontId="1"/>
  </si>
  <si>
    <t>２日目</t>
    <phoneticPr fontId="1"/>
  </si>
  <si>
    <t>(一)深夜 ３０分未満</t>
    <phoneticPr fontId="1"/>
  </si>
  <si>
    <t>(一)早朝 １時間以上 １時間３０分未満</t>
    <phoneticPr fontId="1"/>
  </si>
  <si>
    <t>(3)深夜 ３０分未満</t>
    <phoneticPr fontId="1"/>
  </si>
  <si>
    <t>(一)早朝 ３０分以上 １時間未満</t>
    <phoneticPr fontId="1"/>
  </si>
  <si>
    <t>(二)日中 ３０分以上 １時間未満</t>
    <phoneticPr fontId="1"/>
  </si>
  <si>
    <t>(6)深夜 ３０分未満</t>
    <phoneticPr fontId="1"/>
  </si>
  <si>
    <t>(四)日中 １時間３０分以上 ２時間未満</t>
    <phoneticPr fontId="1"/>
  </si>
  <si>
    <t>(一)夜間 １時間３０分以上 ２時間未満</t>
    <phoneticPr fontId="1"/>
  </si>
  <si>
    <t>(二)夜間 １時間以上 １時間３０分未満</t>
    <phoneticPr fontId="1"/>
  </si>
  <si>
    <t>(一)夜間 １時間以上 １時間３０分未満</t>
    <phoneticPr fontId="1"/>
  </si>
  <si>
    <t>(3)日中 ３０分未満</t>
    <phoneticPr fontId="1"/>
  </si>
  <si>
    <t>(一)夜間 ３０分以上 １時間未満</t>
    <phoneticPr fontId="1"/>
  </si>
  <si>
    <t>(6)日中 ３０分未満</t>
    <phoneticPr fontId="1"/>
  </si>
  <si>
    <t>(一)日中 １時間３０分以上 ２時間未満</t>
    <phoneticPr fontId="1"/>
  </si>
  <si>
    <t>(8)日中 ３時間３０分以上 ４時間未満</t>
  </si>
  <si>
    <t>(9)深夜 ４時間以上 ４時間３０分未満</t>
  </si>
  <si>
    <t>単位</t>
    <phoneticPr fontId="1"/>
  </si>
  <si>
    <t>(1)深夜 １時間未満</t>
    <phoneticPr fontId="1"/>
  </si>
  <si>
    <t>(二)早朝 ３０分以上 １時間未満</t>
    <phoneticPr fontId="1"/>
  </si>
  <si>
    <t>(三)早朝 １時間以上 １時間３０分未満</t>
    <phoneticPr fontId="1"/>
  </si>
  <si>
    <t>(2)深夜 １時間以上 １時間３０分未満</t>
    <phoneticPr fontId="1"/>
  </si>
  <si>
    <t>(一)早朝 ３０分未満</t>
    <phoneticPr fontId="1"/>
  </si>
  <si>
    <t>(3)深夜 １時間３０分以上 ２時間未満</t>
    <phoneticPr fontId="1"/>
  </si>
  <si>
    <t>(4)深夜 ２時間以上 ２時間３０分未満</t>
    <phoneticPr fontId="1"/>
  </si>
  <si>
    <t>(1)早朝 １時間未満</t>
    <phoneticPr fontId="1"/>
  </si>
  <si>
    <t>(一)日中 ３０分未満</t>
    <phoneticPr fontId="1"/>
  </si>
  <si>
    <t>(2)早朝 １時間以上 １時間３０分未満</t>
    <phoneticPr fontId="1"/>
  </si>
  <si>
    <t>(3)早朝 １時間３０分以上 ２時間未満</t>
    <phoneticPr fontId="1"/>
  </si>
  <si>
    <t>(4)早朝 ２時間以上 ２時間３０分未満</t>
    <phoneticPr fontId="1"/>
  </si>
  <si>
    <t>(1)日中 １時間未満</t>
    <phoneticPr fontId="1"/>
  </si>
  <si>
    <t>(一)夜間 ３０分未満</t>
    <phoneticPr fontId="1"/>
  </si>
  <si>
    <t>(二)夜間 ３０分以上 １時間未満</t>
    <phoneticPr fontId="1"/>
  </si>
  <si>
    <t>(三)夜間 １時間以上 １時間３０分未満</t>
    <phoneticPr fontId="1"/>
  </si>
  <si>
    <t>(四)夜間 １時間３０分以上 ２時間未満</t>
    <phoneticPr fontId="1"/>
  </si>
  <si>
    <t>(2)日中 １時間以上 １時間３０分未満</t>
    <phoneticPr fontId="1"/>
  </si>
  <si>
    <t>(3)日中 １時間３０分以上 ２時間未満</t>
    <phoneticPr fontId="1"/>
  </si>
  <si>
    <t>(4)日中 ２時間以上 ２時間３０分未満</t>
    <phoneticPr fontId="1"/>
  </si>
  <si>
    <t>(1)夜間 １時間未満</t>
    <phoneticPr fontId="1"/>
  </si>
  <si>
    <t>(二)深夜 ３０分以上 １時間未満</t>
    <phoneticPr fontId="1"/>
  </si>
  <si>
    <t>(三)深夜 １時間以上 １時間３０分未満</t>
    <phoneticPr fontId="1"/>
  </si>
  <si>
    <t>(四)深夜 １時間３０分以上 ２時間未満</t>
    <phoneticPr fontId="1"/>
  </si>
  <si>
    <t>(2)夜間 １時間以上 １時間３０分未満</t>
    <phoneticPr fontId="1"/>
  </si>
  <si>
    <t>(3)夜間 １時間３０分以上 ２時間未満</t>
    <phoneticPr fontId="1"/>
  </si>
  <si>
    <t>(4)夜間 ２時間以上 ２時間３０分未満</t>
    <phoneticPr fontId="1"/>
  </si>
  <si>
    <t>1日目</t>
    <rPh sb="1" eb="2">
      <t>ニチ</t>
    </rPh>
    <rPh sb="2" eb="3">
      <t>メ</t>
    </rPh>
    <phoneticPr fontId="1"/>
  </si>
  <si>
    <t>２日目</t>
    <rPh sb="1" eb="2">
      <t>ニチ</t>
    </rPh>
    <rPh sb="2" eb="3">
      <t>メ</t>
    </rPh>
    <phoneticPr fontId="1"/>
  </si>
  <si>
    <t>B</t>
    <phoneticPr fontId="1"/>
  </si>
  <si>
    <t>BW61</t>
  </si>
  <si>
    <t>BW62</t>
  </si>
  <si>
    <t>BW63</t>
  </si>
  <si>
    <t>BW64</t>
  </si>
  <si>
    <t>BW81</t>
  </si>
  <si>
    <t>BW82</t>
  </si>
  <si>
    <t>BW83</t>
  </si>
  <si>
    <t>BW84</t>
  </si>
  <si>
    <t>BX01</t>
  </si>
  <si>
    <t>BX02</t>
  </si>
  <si>
    <t>BX03</t>
  </si>
  <si>
    <t>BX04</t>
  </si>
  <si>
    <t>BX21</t>
  </si>
  <si>
    <t>BX22</t>
  </si>
  <si>
    <t>BX23</t>
  </si>
  <si>
    <t>BX24</t>
  </si>
  <si>
    <t>BX41</t>
  </si>
  <si>
    <t>BX42</t>
  </si>
  <si>
    <t>BX43</t>
  </si>
  <si>
    <t>BX44</t>
  </si>
  <si>
    <t>BX61</t>
  </si>
  <si>
    <t>BX62</t>
  </si>
  <si>
    <t>BX63</t>
  </si>
  <si>
    <t>BX64</t>
  </si>
  <si>
    <t>BX81</t>
  </si>
  <si>
    <t>BX82</t>
  </si>
  <si>
    <t>BX83</t>
  </si>
  <si>
    <t>BX84</t>
  </si>
  <si>
    <t>BY01</t>
  </si>
  <si>
    <t>BY02</t>
  </si>
  <si>
    <t>BY03</t>
  </si>
  <si>
    <t>BY04</t>
  </si>
  <si>
    <t>BY21</t>
  </si>
  <si>
    <t>BY22</t>
  </si>
  <si>
    <t>BY23</t>
  </si>
  <si>
    <t>BY24</t>
  </si>
  <si>
    <t>BY41</t>
  </si>
  <si>
    <t>BY42</t>
  </si>
  <si>
    <t>BY43</t>
  </si>
  <si>
    <t>BY44</t>
  </si>
  <si>
    <t>BY61</t>
  </si>
  <si>
    <t>BY62</t>
  </si>
  <si>
    <t>BY63</t>
  </si>
  <si>
    <t>BY64</t>
  </si>
  <si>
    <t>BY81</t>
  </si>
  <si>
    <t>BY82</t>
  </si>
  <si>
    <t>BY83</t>
  </si>
  <si>
    <t>BY84</t>
  </si>
  <si>
    <t>BZ01</t>
  </si>
  <si>
    <t>BZ02</t>
  </si>
  <si>
    <t>BZ03</t>
  </si>
  <si>
    <t>BZ04</t>
  </si>
  <si>
    <t>BZ21</t>
  </si>
  <si>
    <t>BZ22</t>
  </si>
  <si>
    <t>BZ23</t>
  </si>
  <si>
    <t>BZ24</t>
  </si>
  <si>
    <t>BZ41</t>
  </si>
  <si>
    <t>BZ42</t>
  </si>
  <si>
    <t>BZ43</t>
  </si>
  <si>
    <t>BZ44</t>
  </si>
  <si>
    <t>BZ61</t>
  </si>
  <si>
    <t>BZ62</t>
  </si>
  <si>
    <t>BZ63</t>
  </si>
  <si>
    <t>BZ64</t>
  </si>
  <si>
    <t>BZ81</t>
  </si>
  <si>
    <t>BZ82</t>
  </si>
  <si>
    <t>BZ83</t>
  </si>
  <si>
    <t>BZ84</t>
  </si>
  <si>
    <t>C001</t>
  </si>
  <si>
    <t>C002</t>
  </si>
  <si>
    <t>C003</t>
  </si>
  <si>
    <t>C004</t>
  </si>
  <si>
    <t>C021</t>
  </si>
  <si>
    <t>C022</t>
  </si>
  <si>
    <t>C023</t>
  </si>
  <si>
    <t>C024</t>
  </si>
  <si>
    <t>C041</t>
  </si>
  <si>
    <t>C042</t>
  </si>
  <si>
    <t>C043</t>
  </si>
  <si>
    <t>C044</t>
  </si>
  <si>
    <t>C061</t>
  </si>
  <si>
    <t>C062</t>
  </si>
  <si>
    <t>C063</t>
  </si>
  <si>
    <t>C064</t>
  </si>
  <si>
    <t>(1)早朝 ３０分未満</t>
    <phoneticPr fontId="1"/>
  </si>
  <si>
    <t>C081</t>
  </si>
  <si>
    <t>C082</t>
  </si>
  <si>
    <t>C083</t>
  </si>
  <si>
    <t>C084</t>
  </si>
  <si>
    <t>２人目の居宅介護従業者による場合</t>
    <phoneticPr fontId="1"/>
  </si>
  <si>
    <t>C101</t>
  </si>
  <si>
    <t>C102</t>
  </si>
  <si>
    <t>C103</t>
  </si>
  <si>
    <t>C104</t>
  </si>
  <si>
    <t>C121</t>
  </si>
  <si>
    <t>C122</t>
  </si>
  <si>
    <t>C123</t>
  </si>
  <si>
    <t>C124</t>
  </si>
  <si>
    <t>C141</t>
  </si>
  <si>
    <t>C142</t>
  </si>
  <si>
    <t>C143</t>
  </si>
  <si>
    <t>C144</t>
  </si>
  <si>
    <t>C161</t>
  </si>
  <si>
    <t>C162</t>
  </si>
  <si>
    <t>C163</t>
  </si>
  <si>
    <t>C164</t>
  </si>
  <si>
    <t>C181</t>
  </si>
  <si>
    <t>C182</t>
  </si>
  <si>
    <t>C183</t>
  </si>
  <si>
    <t>C184</t>
  </si>
  <si>
    <t>C201</t>
  </si>
  <si>
    <t>C202</t>
  </si>
  <si>
    <t>C203</t>
  </si>
  <si>
    <t>C204</t>
  </si>
  <si>
    <t>C221</t>
  </si>
  <si>
    <t>C222</t>
  </si>
  <si>
    <t>C223</t>
  </si>
  <si>
    <t>C224</t>
  </si>
  <si>
    <t>C241</t>
  </si>
  <si>
    <t>C242</t>
  </si>
  <si>
    <t>C243</t>
  </si>
  <si>
    <t>C244</t>
  </si>
  <si>
    <t>C261</t>
  </si>
  <si>
    <t>C262</t>
  </si>
  <si>
    <t>C263</t>
  </si>
  <si>
    <t>C264</t>
  </si>
  <si>
    <t>C281</t>
  </si>
  <si>
    <t>C282</t>
  </si>
  <si>
    <t>C283</t>
  </si>
  <si>
    <t>C284</t>
  </si>
  <si>
    <t>C301</t>
  </si>
  <si>
    <t>C302</t>
  </si>
  <si>
    <t>C303</t>
  </si>
  <si>
    <t>C304</t>
  </si>
  <si>
    <t>C321</t>
  </si>
  <si>
    <t>C322</t>
  </si>
  <si>
    <t>C323</t>
  </si>
  <si>
    <t>C324</t>
  </si>
  <si>
    <t>C341</t>
  </si>
  <si>
    <t>C342</t>
  </si>
  <si>
    <t>C343</t>
  </si>
  <si>
    <t>C344</t>
  </si>
  <si>
    <t>C361</t>
  </si>
  <si>
    <t>C362</t>
  </si>
  <si>
    <t>C363</t>
  </si>
  <si>
    <t>C364</t>
  </si>
  <si>
    <t>C381</t>
  </si>
  <si>
    <t>C382</t>
  </si>
  <si>
    <t>C383</t>
  </si>
  <si>
    <t>C384</t>
  </si>
  <si>
    <t>C401</t>
  </si>
  <si>
    <t>C402</t>
  </si>
  <si>
    <t>C403</t>
  </si>
  <si>
    <t>C404</t>
  </si>
  <si>
    <t>C421</t>
  </si>
  <si>
    <t>C422</t>
  </si>
  <si>
    <t>C423</t>
  </si>
  <si>
    <t>C424</t>
  </si>
  <si>
    <t>C441</t>
  </si>
  <si>
    <t>C442</t>
  </si>
  <si>
    <t>C443</t>
  </si>
  <si>
    <t>C444</t>
  </si>
  <si>
    <t>C461</t>
  </si>
  <si>
    <t>C462</t>
  </si>
  <si>
    <t>C463</t>
  </si>
  <si>
    <t>C464</t>
  </si>
  <si>
    <t>C481</t>
  </si>
  <si>
    <t>C482</t>
  </si>
  <si>
    <t>C483</t>
  </si>
  <si>
    <t>C484</t>
  </si>
  <si>
    <t>C501</t>
  </si>
  <si>
    <t>C502</t>
  </si>
  <si>
    <t>C503</t>
  </si>
  <si>
    <t>C504</t>
  </si>
  <si>
    <t>C521</t>
  </si>
  <si>
    <t>C522</t>
  </si>
  <si>
    <t>C523</t>
  </si>
  <si>
    <t>C524</t>
  </si>
  <si>
    <t>C541</t>
  </si>
  <si>
    <t>C542</t>
  </si>
  <si>
    <t>C543</t>
  </si>
  <si>
    <t>C544</t>
  </si>
  <si>
    <t>C561</t>
  </si>
  <si>
    <t>C562</t>
  </si>
  <si>
    <t>C563</t>
  </si>
  <si>
    <t>C564</t>
  </si>
  <si>
    <t>C581</t>
  </si>
  <si>
    <t>C582</t>
  </si>
  <si>
    <t>C583</t>
  </si>
  <si>
    <t>C584</t>
  </si>
  <si>
    <t>C601</t>
  </si>
  <si>
    <t>C602</t>
  </si>
  <si>
    <t>C603</t>
  </si>
  <si>
    <t>C604</t>
  </si>
  <si>
    <t>C621</t>
  </si>
  <si>
    <t>C622</t>
  </si>
  <si>
    <t>C623</t>
  </si>
  <si>
    <t>C624</t>
  </si>
  <si>
    <t>C641</t>
  </si>
  <si>
    <t>C642</t>
  </si>
  <si>
    <t>C643</t>
  </si>
  <si>
    <t>C644</t>
  </si>
  <si>
    <t>C661</t>
  </si>
  <si>
    <t>C662</t>
  </si>
  <si>
    <t>C663</t>
  </si>
  <si>
    <t>C664</t>
  </si>
  <si>
    <t>C681</t>
  </si>
  <si>
    <t>C682</t>
  </si>
  <si>
    <t>C683</t>
  </si>
  <si>
    <t>C684</t>
  </si>
  <si>
    <t>(五)早朝 ２時間以上 ２時間３０分未満</t>
    <phoneticPr fontId="1"/>
  </si>
  <si>
    <t>C701</t>
  </si>
  <si>
    <t>C702</t>
  </si>
  <si>
    <t>C703</t>
  </si>
  <si>
    <t>C704</t>
  </si>
  <si>
    <t>(2)深夜 ３０分以上 １時間未満</t>
    <phoneticPr fontId="1"/>
  </si>
  <si>
    <t>C721</t>
  </si>
  <si>
    <t>C722</t>
  </si>
  <si>
    <t>C723</t>
  </si>
  <si>
    <t>C724</t>
  </si>
  <si>
    <t>C741</t>
  </si>
  <si>
    <t>C742</t>
  </si>
  <si>
    <t>C743</t>
  </si>
  <si>
    <t>C744</t>
  </si>
  <si>
    <t>C761</t>
  </si>
  <si>
    <t>C762</t>
  </si>
  <si>
    <t>C763</t>
  </si>
  <si>
    <t>C764</t>
  </si>
  <si>
    <t>C781</t>
  </si>
  <si>
    <t>C782</t>
  </si>
  <si>
    <t>C783</t>
  </si>
  <si>
    <t>C784</t>
  </si>
  <si>
    <t>(3)深夜 １時間以上 １時間３０分未満</t>
    <phoneticPr fontId="1"/>
  </si>
  <si>
    <t>C801</t>
  </si>
  <si>
    <t>C802</t>
  </si>
  <si>
    <t>C803</t>
  </si>
  <si>
    <t>C804</t>
  </si>
  <si>
    <t>C821</t>
  </si>
  <si>
    <t>C822</t>
  </si>
  <si>
    <t>C823</t>
  </si>
  <si>
    <t>C824</t>
  </si>
  <si>
    <t>C841</t>
  </si>
  <si>
    <t>C842</t>
  </si>
  <si>
    <t>C843</t>
  </si>
  <si>
    <t>C844</t>
  </si>
  <si>
    <t>C861</t>
  </si>
  <si>
    <t>C862</t>
  </si>
  <si>
    <t>C863</t>
  </si>
  <si>
    <t>C864</t>
  </si>
  <si>
    <t>C881</t>
  </si>
  <si>
    <t>C882</t>
  </si>
  <si>
    <t>C883</t>
  </si>
  <si>
    <t>C884</t>
  </si>
  <si>
    <t>(5)深夜 ２時間以上 ２時間３０分未満</t>
    <phoneticPr fontId="1"/>
  </si>
  <si>
    <t>C901</t>
  </si>
  <si>
    <t>C902</t>
  </si>
  <si>
    <t>C903</t>
  </si>
  <si>
    <t>C904</t>
  </si>
  <si>
    <t>C921</t>
  </si>
  <si>
    <t>C922</t>
  </si>
  <si>
    <t>C923</t>
  </si>
  <si>
    <t>C924</t>
  </si>
  <si>
    <t>C941</t>
  </si>
  <si>
    <t>C942</t>
  </si>
  <si>
    <t>C943</t>
  </si>
  <si>
    <t>C944</t>
  </si>
  <si>
    <t>C961</t>
  </si>
  <si>
    <t>C962</t>
  </si>
  <si>
    <t>C963</t>
  </si>
  <si>
    <t>C964</t>
  </si>
  <si>
    <t>C981</t>
  </si>
  <si>
    <t>C982</t>
  </si>
  <si>
    <t>C983</t>
  </si>
  <si>
    <t>C984</t>
  </si>
  <si>
    <t>(五)日中 ２時間以上 ２時間３０分未満</t>
    <phoneticPr fontId="1"/>
  </si>
  <si>
    <t>CA01</t>
  </si>
  <si>
    <t>CA02</t>
  </si>
  <si>
    <t>CA03</t>
  </si>
  <si>
    <t>CA04</t>
  </si>
  <si>
    <t>(2)早朝 ３０分以上 １時間未満</t>
    <phoneticPr fontId="1"/>
  </si>
  <si>
    <t>CA21</t>
  </si>
  <si>
    <t>CA22</t>
  </si>
  <si>
    <t>CA23</t>
  </si>
  <si>
    <t>CA24</t>
  </si>
  <si>
    <t>CA41</t>
  </si>
  <si>
    <t>CA42</t>
  </si>
  <si>
    <t>CA43</t>
  </si>
  <si>
    <t>CA44</t>
  </si>
  <si>
    <t>CA61</t>
  </si>
  <si>
    <t>CA62</t>
  </si>
  <si>
    <t>CA63</t>
  </si>
  <si>
    <t>CA64</t>
  </si>
  <si>
    <t>CA81</t>
  </si>
  <si>
    <t>CA82</t>
  </si>
  <si>
    <t>CA83</t>
  </si>
  <si>
    <t>CA84</t>
  </si>
  <si>
    <t>(3)早朝 １時間以上 １時間３０分未満</t>
    <phoneticPr fontId="1"/>
  </si>
  <si>
    <t>CB01</t>
  </si>
  <si>
    <t>CB02</t>
  </si>
  <si>
    <t>CB03</t>
  </si>
  <si>
    <t>CB04</t>
  </si>
  <si>
    <t>CB21</t>
  </si>
  <si>
    <t>CB22</t>
  </si>
  <si>
    <t>CB23</t>
  </si>
  <si>
    <t>CB24</t>
  </si>
  <si>
    <t>CB41</t>
  </si>
  <si>
    <t>CB42</t>
  </si>
  <si>
    <t>CB43</t>
  </si>
  <si>
    <t>CB44</t>
  </si>
  <si>
    <t>(4)早朝 １時間３０分以上 ２時間未満</t>
    <phoneticPr fontId="1"/>
  </si>
  <si>
    <t>CB61</t>
  </si>
  <si>
    <t>CB62</t>
  </si>
  <si>
    <t>CB63</t>
  </si>
  <si>
    <t>CB64</t>
  </si>
  <si>
    <t>CB81</t>
  </si>
  <si>
    <t>CB82</t>
  </si>
  <si>
    <t>CB83</t>
  </si>
  <si>
    <t>CB84</t>
  </si>
  <si>
    <t>(5)早朝 ２時間以上 ２時間３０分未満</t>
    <phoneticPr fontId="1"/>
  </si>
  <si>
    <t>CC01</t>
  </si>
  <si>
    <t>CC02</t>
  </si>
  <si>
    <t>CC03</t>
  </si>
  <si>
    <t>CC04</t>
  </si>
  <si>
    <t>(1)日中 ３０分未満</t>
    <phoneticPr fontId="1"/>
  </si>
  <si>
    <t>CC21</t>
  </si>
  <si>
    <t>CC22</t>
  </si>
  <si>
    <t>CC23</t>
  </si>
  <si>
    <t>CC24</t>
  </si>
  <si>
    <t>CC41</t>
  </si>
  <si>
    <t>CC42</t>
  </si>
  <si>
    <t>CC43</t>
  </si>
  <si>
    <t>CC44</t>
  </si>
  <si>
    <t>CC61</t>
  </si>
  <si>
    <t>CC62</t>
  </si>
  <si>
    <t>CC63</t>
  </si>
  <si>
    <t>CC64</t>
  </si>
  <si>
    <t>CC81</t>
  </si>
  <si>
    <t>CC82</t>
  </si>
  <si>
    <t>CC83</t>
  </si>
  <si>
    <t>CC84</t>
  </si>
  <si>
    <t>(五)夜間 ２時間以上 ２時間３０分未満</t>
    <phoneticPr fontId="1"/>
  </si>
  <si>
    <t>CD01</t>
  </si>
  <si>
    <t>CD02</t>
  </si>
  <si>
    <t>CD03</t>
  </si>
  <si>
    <t>CD04</t>
  </si>
  <si>
    <t>(2)日中 ３０分以上 １時間未満</t>
    <phoneticPr fontId="1"/>
  </si>
  <si>
    <t>CD21</t>
  </si>
  <si>
    <t>CD22</t>
  </si>
  <si>
    <t>CD23</t>
  </si>
  <si>
    <t>CD24</t>
  </si>
  <si>
    <t>CD41</t>
  </si>
  <si>
    <t>CD42</t>
  </si>
  <si>
    <t>CD43</t>
  </si>
  <si>
    <t>CD44</t>
  </si>
  <si>
    <t>CD61</t>
  </si>
  <si>
    <t>CD62</t>
  </si>
  <si>
    <t>CD63</t>
  </si>
  <si>
    <t>CD64</t>
  </si>
  <si>
    <t>CD81</t>
  </si>
  <si>
    <t>CD82</t>
  </si>
  <si>
    <t>CD83</t>
  </si>
  <si>
    <t>CD84</t>
  </si>
  <si>
    <t>(3)日中 １時間以上 １時間３０分未満</t>
    <phoneticPr fontId="1"/>
  </si>
  <si>
    <t>CE01</t>
  </si>
  <si>
    <t>CE02</t>
  </si>
  <si>
    <t>CE03</t>
  </si>
  <si>
    <t>CE04</t>
  </si>
  <si>
    <t>CE21</t>
  </si>
  <si>
    <t>CE22</t>
  </si>
  <si>
    <t>CE23</t>
  </si>
  <si>
    <t>CE24</t>
  </si>
  <si>
    <t>CE41</t>
  </si>
  <si>
    <t>CE42</t>
  </si>
  <si>
    <t>CE43</t>
  </si>
  <si>
    <t>CE44</t>
  </si>
  <si>
    <t>(4)日中 １時間３０分以上 ２時間未満</t>
    <phoneticPr fontId="1"/>
  </si>
  <si>
    <t>CE61</t>
  </si>
  <si>
    <t>CE62</t>
  </si>
  <si>
    <t>CE63</t>
  </si>
  <si>
    <t>CE64</t>
  </si>
  <si>
    <t>CE81</t>
  </si>
  <si>
    <t>CE82</t>
  </si>
  <si>
    <t>CE83</t>
  </si>
  <si>
    <t>CE84</t>
  </si>
  <si>
    <t>(5)日中 ２時間以上 ２時間３０分未満</t>
    <phoneticPr fontId="1"/>
  </si>
  <si>
    <t>CF01</t>
  </si>
  <si>
    <t>CF02</t>
  </si>
  <si>
    <t>CF03</t>
  </si>
  <si>
    <t>CF04</t>
  </si>
  <si>
    <t>(一)早朝 １時間３０分以上 ２時間未満</t>
    <phoneticPr fontId="1"/>
  </si>
  <si>
    <t>CF21</t>
  </si>
  <si>
    <t>CF22</t>
  </si>
  <si>
    <t>CF23</t>
  </si>
  <si>
    <t>CF24</t>
  </si>
  <si>
    <t>(1)夜間 ３０分未満</t>
    <phoneticPr fontId="1"/>
  </si>
  <si>
    <t>CF41</t>
  </si>
  <si>
    <t>CF42</t>
  </si>
  <si>
    <t>CF43</t>
  </si>
  <si>
    <t>CF44</t>
  </si>
  <si>
    <t>CF61</t>
  </si>
  <si>
    <t>CF62</t>
  </si>
  <si>
    <t>CF63</t>
  </si>
  <si>
    <t>CF64</t>
  </si>
  <si>
    <t>CF81</t>
  </si>
  <si>
    <t>CF82</t>
  </si>
  <si>
    <t>CF83</t>
  </si>
  <si>
    <t>CF84</t>
  </si>
  <si>
    <t>CG01</t>
  </si>
  <si>
    <t>CG02</t>
  </si>
  <si>
    <t>CG03</t>
  </si>
  <si>
    <t>CG04</t>
  </si>
  <si>
    <t>(五)深夜 ２時間以上 ２時間３０分未満</t>
    <phoneticPr fontId="1"/>
  </si>
  <si>
    <t>CG21</t>
  </si>
  <si>
    <t>CG22</t>
  </si>
  <si>
    <t>CG23</t>
  </si>
  <si>
    <t>CG24</t>
  </si>
  <si>
    <t>(2)夜間 ３０分以上 １時間未満</t>
    <phoneticPr fontId="1"/>
  </si>
  <si>
    <t>CG41</t>
  </si>
  <si>
    <t>CG42</t>
  </si>
  <si>
    <t>CG43</t>
  </si>
  <si>
    <t>CG44</t>
  </si>
  <si>
    <t>CG61</t>
  </si>
  <si>
    <t>CG62</t>
  </si>
  <si>
    <t>CG63</t>
  </si>
  <si>
    <t>CG64</t>
  </si>
  <si>
    <t>CG81</t>
  </si>
  <si>
    <t>CG82</t>
  </si>
  <si>
    <t>CG83</t>
  </si>
  <si>
    <t>CG84</t>
  </si>
  <si>
    <t>CH01</t>
  </si>
  <si>
    <t>CH02</t>
  </si>
  <si>
    <t>CH03</t>
  </si>
  <si>
    <t>CH04</t>
  </si>
  <si>
    <t>CH21</t>
  </si>
  <si>
    <t>CH22</t>
  </si>
  <si>
    <t>CH23</t>
  </si>
  <si>
    <t>CH24</t>
  </si>
  <si>
    <t>CH41</t>
  </si>
  <si>
    <t>CH42</t>
  </si>
  <si>
    <t>CH43</t>
  </si>
  <si>
    <t>CH44</t>
  </si>
  <si>
    <t>CH61</t>
  </si>
  <si>
    <t>CH62</t>
  </si>
  <si>
    <t>CH63</t>
  </si>
  <si>
    <t>CH64</t>
  </si>
  <si>
    <t>(4)夜間 １時間３０分以上 ２時間未満</t>
    <phoneticPr fontId="1"/>
  </si>
  <si>
    <t>CH81</t>
  </si>
  <si>
    <t>CH82</t>
  </si>
  <si>
    <t>CH83</t>
  </si>
  <si>
    <t>CH84</t>
  </si>
  <si>
    <t>CJ01</t>
  </si>
  <si>
    <t>CJ02</t>
  </si>
  <si>
    <t>CJ03</t>
  </si>
  <si>
    <t>CJ04</t>
  </si>
  <si>
    <t>(5)夜間 ２時間以上 ２時間３０分未満</t>
    <phoneticPr fontId="1"/>
  </si>
  <si>
    <t>CJ21</t>
  </si>
  <si>
    <t>CJ22</t>
  </si>
  <si>
    <t>CJ23</t>
  </si>
  <si>
    <t>CJ24</t>
  </si>
  <si>
    <t>CJ41</t>
  </si>
  <si>
    <t>CJ42</t>
  </si>
  <si>
    <t>CJ43</t>
  </si>
  <si>
    <t>CJ44</t>
  </si>
  <si>
    <t>CJ61</t>
  </si>
  <si>
    <t>CJ62</t>
  </si>
  <si>
    <t>CJ63</t>
  </si>
  <si>
    <t>CJ64</t>
  </si>
  <si>
    <t>CJ81</t>
  </si>
  <si>
    <t>CJ82</t>
  </si>
  <si>
    <t>CJ83</t>
  </si>
  <si>
    <t>CJ84</t>
  </si>
  <si>
    <t>CK01</t>
  </si>
  <si>
    <t>CK02</t>
  </si>
  <si>
    <t>CK03</t>
  </si>
  <si>
    <t>CK04</t>
  </si>
  <si>
    <t>CK21</t>
  </si>
  <si>
    <t>CK22</t>
  </si>
  <si>
    <t>CK23</t>
  </si>
  <si>
    <t>CK24</t>
  </si>
  <si>
    <t>CK41</t>
  </si>
  <si>
    <t>CK42</t>
  </si>
  <si>
    <t>CK43</t>
  </si>
  <si>
    <t>CK44</t>
  </si>
  <si>
    <t>CK61</t>
  </si>
  <si>
    <t>CK62</t>
  </si>
  <si>
    <t>CK63</t>
  </si>
  <si>
    <t>CK64</t>
  </si>
  <si>
    <t>CK81</t>
  </si>
  <si>
    <t>CK82</t>
  </si>
  <si>
    <t>CK83</t>
  </si>
  <si>
    <t>CK84</t>
  </si>
  <si>
    <t>CL01</t>
  </si>
  <si>
    <t>CL02</t>
  </si>
  <si>
    <t>CL03</t>
  </si>
  <si>
    <t>CL04</t>
  </si>
  <si>
    <t>CL21</t>
  </si>
  <si>
    <t>CL22</t>
  </si>
  <si>
    <t>CL23</t>
  </si>
  <si>
    <t>CL24</t>
  </si>
  <si>
    <t>CL41</t>
  </si>
  <si>
    <t>CL42</t>
  </si>
  <si>
    <t>CL43</t>
  </si>
  <si>
    <t>CL44</t>
  </si>
  <si>
    <t>CL61</t>
  </si>
  <si>
    <t>CL62</t>
  </si>
  <si>
    <t>CL63</t>
  </si>
  <si>
    <t>CL64</t>
  </si>
  <si>
    <t>CL81</t>
  </si>
  <si>
    <t>CL82</t>
  </si>
  <si>
    <t>CL83</t>
  </si>
  <si>
    <t>CL84</t>
  </si>
  <si>
    <t>CM01</t>
  </si>
  <si>
    <t>CM02</t>
  </si>
  <si>
    <t>CM03</t>
  </si>
  <si>
    <t>CM04</t>
  </si>
  <si>
    <t>CM21</t>
  </si>
  <si>
    <t>CM22</t>
  </si>
  <si>
    <t>CM23</t>
  </si>
  <si>
    <t>CM24</t>
  </si>
  <si>
    <t>CM41</t>
  </si>
  <si>
    <t>CM42</t>
  </si>
  <si>
    <t>CM43</t>
  </si>
  <si>
    <t>CM44</t>
  </si>
  <si>
    <t>CM61</t>
  </si>
  <si>
    <t>CM62</t>
  </si>
  <si>
    <t>CM63</t>
  </si>
  <si>
    <t>CM64</t>
  </si>
  <si>
    <t>CM81</t>
  </si>
  <si>
    <t>CM82</t>
  </si>
  <si>
    <t>CM83</t>
  </si>
  <si>
    <t>CM84</t>
  </si>
  <si>
    <t>CN01</t>
  </si>
  <si>
    <t>CN02</t>
  </si>
  <si>
    <t>CN03</t>
  </si>
  <si>
    <t>CN04</t>
  </si>
  <si>
    <t>CN21</t>
  </si>
  <si>
    <t>CN22</t>
  </si>
  <si>
    <t>CN23</t>
  </si>
  <si>
    <t>CN24</t>
  </si>
  <si>
    <t>CN41</t>
  </si>
  <si>
    <t>CN42</t>
  </si>
  <si>
    <t>CN43</t>
  </si>
  <si>
    <t>CN44</t>
  </si>
  <si>
    <t>(4)深夜 ３０分以上 １時間未満</t>
    <phoneticPr fontId="1"/>
  </si>
  <si>
    <t>CN61</t>
  </si>
  <si>
    <t>CN62</t>
  </si>
  <si>
    <t>CN63</t>
  </si>
  <si>
    <t>CN64</t>
  </si>
  <si>
    <t>CN81</t>
  </si>
  <si>
    <t>CN82</t>
  </si>
  <si>
    <t>CN83</t>
  </si>
  <si>
    <t>CN84</t>
  </si>
  <si>
    <t>(5)深夜 １時間以上 １時間３０分未満</t>
    <phoneticPr fontId="1"/>
  </si>
  <si>
    <t>CP01</t>
  </si>
  <si>
    <t>CP02</t>
  </si>
  <si>
    <t>CP03</t>
  </si>
  <si>
    <t>CP04</t>
  </si>
  <si>
    <t>CP21</t>
  </si>
  <si>
    <t>CP22</t>
  </si>
  <si>
    <t>CP23</t>
  </si>
  <si>
    <t>CP24</t>
  </si>
  <si>
    <t>CP41</t>
  </si>
  <si>
    <t>CP42</t>
  </si>
  <si>
    <t>CP43</t>
  </si>
  <si>
    <t>CP44</t>
  </si>
  <si>
    <t>CP61</t>
  </si>
  <si>
    <t>CP62</t>
  </si>
  <si>
    <t>CP63</t>
  </si>
  <si>
    <t>CP64</t>
  </si>
  <si>
    <t>CP81</t>
  </si>
  <si>
    <t>CP82</t>
  </si>
  <si>
    <t>CP83</t>
  </si>
  <si>
    <t>CP84</t>
  </si>
  <si>
    <t>(7)深夜 ３０分以上 １時間未満</t>
    <phoneticPr fontId="1"/>
  </si>
  <si>
    <t>CR01</t>
  </si>
  <si>
    <t>CR02</t>
  </si>
  <si>
    <t>CR03</t>
  </si>
  <si>
    <t>CR04</t>
  </si>
  <si>
    <t>CR21</t>
  </si>
  <si>
    <t>CR22</t>
  </si>
  <si>
    <t>CR23</t>
  </si>
  <si>
    <t>CR24</t>
  </si>
  <si>
    <t>CR41</t>
  </si>
  <si>
    <t>CR42</t>
  </si>
  <si>
    <t>CR43</t>
  </si>
  <si>
    <t>CR44</t>
  </si>
  <si>
    <t>(8)深夜 １時間以上 １時間３０分未満</t>
    <phoneticPr fontId="1"/>
  </si>
  <si>
    <t>CR61</t>
  </si>
  <si>
    <t>CR62</t>
  </si>
  <si>
    <t>CR63</t>
  </si>
  <si>
    <t>CR64</t>
  </si>
  <si>
    <t>CR81</t>
  </si>
  <si>
    <t>CR82</t>
  </si>
  <si>
    <t>CR83</t>
  </si>
  <si>
    <t>CR84</t>
  </si>
  <si>
    <t>(9)深夜 １時間３０分以上 ２時間未満</t>
    <phoneticPr fontId="1"/>
  </si>
  <si>
    <t>CS01</t>
  </si>
  <si>
    <t>CS02</t>
  </si>
  <si>
    <t>CS03</t>
  </si>
  <si>
    <t>CS04</t>
  </si>
  <si>
    <t>CS21</t>
  </si>
  <si>
    <t>CS22</t>
  </si>
  <si>
    <t>CS23</t>
  </si>
  <si>
    <t>CS24</t>
  </si>
  <si>
    <t>CS41</t>
  </si>
  <si>
    <t>CS42</t>
  </si>
  <si>
    <t>CS43</t>
  </si>
  <si>
    <t>CS44</t>
  </si>
  <si>
    <t>CS61</t>
  </si>
  <si>
    <t>CS62</t>
  </si>
  <si>
    <t>CS63</t>
  </si>
  <si>
    <t>CS64</t>
  </si>
  <si>
    <t>CS81</t>
  </si>
  <si>
    <t>CS82</t>
  </si>
  <si>
    <t>CS83</t>
  </si>
  <si>
    <t>CS84</t>
  </si>
  <si>
    <t>CT01</t>
  </si>
  <si>
    <t>CT02</t>
  </si>
  <si>
    <t>CT03</t>
  </si>
  <si>
    <t>CT04</t>
  </si>
  <si>
    <t>CT21</t>
  </si>
  <si>
    <t>CT22</t>
  </si>
  <si>
    <t>CT23</t>
  </si>
  <si>
    <t>CT24</t>
  </si>
  <si>
    <t>CT41</t>
  </si>
  <si>
    <t>CT42</t>
  </si>
  <si>
    <t>CT43</t>
  </si>
  <si>
    <t>CT44</t>
  </si>
  <si>
    <t>CT61</t>
  </si>
  <si>
    <t>CT62</t>
  </si>
  <si>
    <t>CT63</t>
  </si>
  <si>
    <t>CT64</t>
  </si>
  <si>
    <t>CT81</t>
  </si>
  <si>
    <t>CT82</t>
  </si>
  <si>
    <t>CT83</t>
  </si>
  <si>
    <t>CT84</t>
  </si>
  <si>
    <t>CU01</t>
  </si>
  <si>
    <t>CU02</t>
  </si>
  <si>
    <t>CU03</t>
  </si>
  <si>
    <t>CU04</t>
  </si>
  <si>
    <t>CU21</t>
  </si>
  <si>
    <t>CU22</t>
  </si>
  <si>
    <t>CU23</t>
  </si>
  <si>
    <t>CU24</t>
  </si>
  <si>
    <t>CU41</t>
  </si>
  <si>
    <t>CU42</t>
  </si>
  <si>
    <t>CU43</t>
  </si>
  <si>
    <t>CU44</t>
  </si>
  <si>
    <t>CU61</t>
  </si>
  <si>
    <t>CU62</t>
  </si>
  <si>
    <t>CU63</t>
  </si>
  <si>
    <t>CU64</t>
  </si>
  <si>
    <t>CU81</t>
  </si>
  <si>
    <t>CU82</t>
  </si>
  <si>
    <t>CU83</t>
  </si>
  <si>
    <t>CU84</t>
  </si>
  <si>
    <t>CV01</t>
  </si>
  <si>
    <t>CV02</t>
  </si>
  <si>
    <t>CV03</t>
  </si>
  <si>
    <t>CV04</t>
  </si>
  <si>
    <t>CV21</t>
  </si>
  <si>
    <t>CV22</t>
  </si>
  <si>
    <t>CV23</t>
  </si>
  <si>
    <t>CV24</t>
  </si>
  <si>
    <t>CV41</t>
  </si>
  <si>
    <t>CV42</t>
  </si>
  <si>
    <t>CV43</t>
  </si>
  <si>
    <t>CV44</t>
  </si>
  <si>
    <t>CV61</t>
  </si>
  <si>
    <t>CV62</t>
  </si>
  <si>
    <t>CV63</t>
  </si>
  <si>
    <t>CV64</t>
  </si>
  <si>
    <t>CV81</t>
  </si>
  <si>
    <t>CV82</t>
  </si>
  <si>
    <t>CV83</t>
  </si>
  <si>
    <t>CV84</t>
  </si>
  <si>
    <t>(一)夜間 １時間未満</t>
    <phoneticPr fontId="1"/>
  </si>
  <si>
    <t>CW01</t>
  </si>
  <si>
    <t>CW02</t>
  </si>
  <si>
    <t>CW03</t>
  </si>
  <si>
    <t>CW04</t>
  </si>
  <si>
    <t>CW21</t>
  </si>
  <si>
    <t>CW22</t>
  </si>
  <si>
    <t>CW23</t>
  </si>
  <si>
    <t>CW24</t>
  </si>
  <si>
    <t>CW41</t>
  </si>
  <si>
    <t>CW42</t>
  </si>
  <si>
    <t>CW43</t>
  </si>
  <si>
    <t>CW44</t>
  </si>
  <si>
    <t>(4)日中 ３０分以上 １時間未満</t>
    <phoneticPr fontId="1"/>
  </si>
  <si>
    <t>CW61</t>
  </si>
  <si>
    <t>CW62</t>
  </si>
  <si>
    <t>CW63</t>
  </si>
  <si>
    <t>CW64</t>
  </si>
  <si>
    <t>CW81</t>
  </si>
  <si>
    <t>CW82</t>
  </si>
  <si>
    <t>CW83</t>
  </si>
  <si>
    <t>CW84</t>
  </si>
  <si>
    <t>(5)日中 １時間以上 １時間３０分未満</t>
    <phoneticPr fontId="1"/>
  </si>
  <si>
    <t>CX01</t>
  </si>
  <si>
    <t>CX02</t>
  </si>
  <si>
    <t>CX03</t>
  </si>
  <si>
    <t>CX04</t>
  </si>
  <si>
    <t>CX21</t>
  </si>
  <si>
    <t>CX22</t>
  </si>
  <si>
    <t>CX23</t>
  </si>
  <si>
    <t>CX24</t>
  </si>
  <si>
    <t>CX41</t>
  </si>
  <si>
    <t>CX42</t>
  </si>
  <si>
    <t>CX43</t>
  </si>
  <si>
    <t>CX44</t>
  </si>
  <si>
    <t>CX61</t>
  </si>
  <si>
    <t>CX62</t>
  </si>
  <si>
    <t>CX63</t>
  </si>
  <si>
    <t>CX64</t>
  </si>
  <si>
    <t>CX81</t>
  </si>
  <si>
    <t>CX82</t>
  </si>
  <si>
    <t>CX83</t>
  </si>
  <si>
    <t>CX84</t>
  </si>
  <si>
    <t>(7)日中 ３０分以上 １時間未満</t>
    <phoneticPr fontId="1"/>
  </si>
  <si>
    <t>CY01</t>
  </si>
  <si>
    <t>CY02</t>
  </si>
  <si>
    <t>CY03</t>
  </si>
  <si>
    <t>CY04</t>
  </si>
  <si>
    <t>CY21</t>
  </si>
  <si>
    <t>CY22</t>
  </si>
  <si>
    <t>CY23</t>
  </si>
  <si>
    <t>CY24</t>
  </si>
  <si>
    <t>CY41</t>
  </si>
  <si>
    <t>CY42</t>
  </si>
  <si>
    <t>CY43</t>
  </si>
  <si>
    <t>CY44</t>
  </si>
  <si>
    <t>(8)日中 １時間以上 １時間３０分未満</t>
    <phoneticPr fontId="1"/>
  </si>
  <si>
    <t>CY61</t>
  </si>
  <si>
    <t>CY62</t>
  </si>
  <si>
    <t>CY63</t>
  </si>
  <si>
    <t>CY64</t>
  </si>
  <si>
    <t>CY81</t>
  </si>
  <si>
    <t>CY82</t>
  </si>
  <si>
    <t>CY83</t>
  </si>
  <si>
    <t>CY84</t>
  </si>
  <si>
    <t>(9)日中 １時間３０分以上 ２時間未満</t>
    <phoneticPr fontId="1"/>
  </si>
  <si>
    <t>CZ01</t>
  </si>
  <si>
    <t>CZ02</t>
  </si>
  <si>
    <t>CZ03</t>
  </si>
  <si>
    <t>CZ04</t>
  </si>
  <si>
    <t>夜間の場合 Ｂ</t>
    <phoneticPr fontId="1"/>
  </si>
  <si>
    <t>CZ21</t>
  </si>
  <si>
    <t>CZ22</t>
  </si>
  <si>
    <t>CZ23</t>
  </si>
  <si>
    <t>CZ24</t>
  </si>
  <si>
    <t>CZ41</t>
  </si>
  <si>
    <t>CZ42</t>
  </si>
  <si>
    <t>CZ43</t>
  </si>
  <si>
    <t>CZ44</t>
  </si>
  <si>
    <t>CZ61</t>
  </si>
  <si>
    <t>CZ62</t>
  </si>
  <si>
    <t>CZ63</t>
  </si>
  <si>
    <t>CZ64</t>
  </si>
  <si>
    <t>CZ81</t>
  </si>
  <si>
    <t>CZ82</t>
  </si>
  <si>
    <t>CZ83</t>
  </si>
  <si>
    <t>CZ84</t>
  </si>
  <si>
    <t>D001</t>
  </si>
  <si>
    <t>D002</t>
  </si>
  <si>
    <t>D003</t>
  </si>
  <si>
    <t>D004</t>
  </si>
  <si>
    <t>D021</t>
  </si>
  <si>
    <t>D022</t>
  </si>
  <si>
    <t>D023</t>
  </si>
  <si>
    <t>D024</t>
  </si>
  <si>
    <t>(6)日中 ２時間３０分以上 ３時間未満</t>
    <phoneticPr fontId="1"/>
  </si>
  <si>
    <t>D041</t>
  </si>
  <si>
    <t>D042</t>
  </si>
  <si>
    <t>D043</t>
  </si>
  <si>
    <t>D044</t>
  </si>
  <si>
    <t>(7)日中 ３時間以上 ３時間３０分未満</t>
    <phoneticPr fontId="1"/>
  </si>
  <si>
    <t>D061</t>
  </si>
  <si>
    <t>D062</t>
  </si>
  <si>
    <t>D063</t>
  </si>
  <si>
    <t>D064</t>
  </si>
  <si>
    <t>D081</t>
  </si>
  <si>
    <t>D082</t>
  </si>
  <si>
    <t>D083</t>
  </si>
  <si>
    <t>D084</t>
  </si>
  <si>
    <t>(9)日中 ４時間以上 ４時間３０分未満</t>
    <phoneticPr fontId="1"/>
  </si>
  <si>
    <t>D101</t>
  </si>
  <si>
    <t>D102</t>
  </si>
  <si>
    <t>D103</t>
  </si>
  <si>
    <t>D104</t>
  </si>
  <si>
    <t>(10)日中 ４時間３０分以上 ５時間未満</t>
    <phoneticPr fontId="1"/>
  </si>
  <si>
    <t>D121</t>
  </si>
  <si>
    <t>D122</t>
  </si>
  <si>
    <t>D123</t>
  </si>
  <si>
    <t>D124</t>
  </si>
  <si>
    <t>(11)日中 ５時間以上 ５時間３０分未満</t>
    <phoneticPr fontId="1"/>
  </si>
  <si>
    <t>D141</t>
  </si>
  <si>
    <t>D142</t>
  </si>
  <si>
    <t>D143</t>
  </si>
  <si>
    <t>D144</t>
  </si>
  <si>
    <t>(12)日中 ５時間３０分以上 ６時間未満</t>
    <phoneticPr fontId="1"/>
  </si>
  <si>
    <t>D161</t>
  </si>
  <si>
    <t>D162</t>
  </si>
  <si>
    <t>D163</t>
  </si>
  <si>
    <t>D164</t>
  </si>
  <si>
    <t>(13)日中 ６時間以上 ６時間３０分未満</t>
    <phoneticPr fontId="1"/>
  </si>
  <si>
    <t>D181</t>
  </si>
  <si>
    <t>D182</t>
  </si>
  <si>
    <t>D183</t>
  </si>
  <si>
    <t>D184</t>
  </si>
  <si>
    <t>(14)日中 ６時間３０分以上 ７時間未満</t>
    <phoneticPr fontId="1"/>
  </si>
  <si>
    <t>D201</t>
  </si>
  <si>
    <t>D202</t>
  </si>
  <si>
    <t>D203</t>
  </si>
  <si>
    <t>D204</t>
  </si>
  <si>
    <t>(15)日中 ７時間以上 ７時間３０分未満</t>
    <phoneticPr fontId="1"/>
  </si>
  <si>
    <t>D221</t>
  </si>
  <si>
    <t>D222</t>
  </si>
  <si>
    <t>D223</t>
  </si>
  <si>
    <t>D224</t>
  </si>
  <si>
    <t>(16)日中 ７時間３０分以上 ８時間未満</t>
    <phoneticPr fontId="1"/>
  </si>
  <si>
    <t>D241</t>
  </si>
  <si>
    <t>D242</t>
  </si>
  <si>
    <t>D243</t>
  </si>
  <si>
    <t>D244</t>
  </si>
  <si>
    <t>(17)日中 ８時間以上 ８時間３０分未満</t>
    <phoneticPr fontId="1"/>
  </si>
  <si>
    <t>D261</t>
  </si>
  <si>
    <t>D262</t>
  </si>
  <si>
    <t>D263</t>
  </si>
  <si>
    <t>D264</t>
  </si>
  <si>
    <t>(18)日中 ８時間３０分以上 ９時間未満</t>
    <phoneticPr fontId="1"/>
  </si>
  <si>
    <t>D281</t>
  </si>
  <si>
    <t>D282</t>
  </si>
  <si>
    <t>D283</t>
  </si>
  <si>
    <t>D284</t>
  </si>
  <si>
    <t>(19)日中 ９時間以上 ９時間３０分未満</t>
    <phoneticPr fontId="1"/>
  </si>
  <si>
    <t>D301</t>
  </si>
  <si>
    <t>D302</t>
  </si>
  <si>
    <t>D303</t>
  </si>
  <si>
    <t>D304</t>
  </si>
  <si>
    <t>(20)日中 ９時間３０分以上 １０時間未満</t>
    <phoneticPr fontId="1"/>
  </si>
  <si>
    <t>D321</t>
  </si>
  <si>
    <t>D322</t>
  </si>
  <si>
    <t>D323</t>
  </si>
  <si>
    <t>D324</t>
  </si>
  <si>
    <t>(21)日中 １０時間以上 １０時間３０分未満</t>
    <phoneticPr fontId="1"/>
  </si>
  <si>
    <t>D341</t>
  </si>
  <si>
    <t>D342</t>
  </si>
  <si>
    <t>D343</t>
  </si>
  <si>
    <t>D344</t>
  </si>
  <si>
    <t>D361</t>
  </si>
  <si>
    <t>D362</t>
  </si>
  <si>
    <t>D363</t>
  </si>
  <si>
    <t>D364</t>
  </si>
  <si>
    <t>D381</t>
  </si>
  <si>
    <t>D382</t>
  </si>
  <si>
    <t>D383</t>
  </si>
  <si>
    <t>D384</t>
  </si>
  <si>
    <t>D401</t>
  </si>
  <si>
    <t>D402</t>
  </si>
  <si>
    <t>D403</t>
  </si>
  <si>
    <t>D404</t>
  </si>
  <si>
    <t>D421</t>
  </si>
  <si>
    <t>D422</t>
  </si>
  <si>
    <t>D423</t>
  </si>
  <si>
    <t>D424</t>
  </si>
  <si>
    <t>D441</t>
  </si>
  <si>
    <t>D442</t>
  </si>
  <si>
    <t>D443</t>
  </si>
  <si>
    <t>D444</t>
  </si>
  <si>
    <t>D461</t>
  </si>
  <si>
    <t>D462</t>
  </si>
  <si>
    <t>D463</t>
  </si>
  <si>
    <t>D464</t>
  </si>
  <si>
    <t>D481</t>
  </si>
  <si>
    <t>D482</t>
  </si>
  <si>
    <t>D483</t>
  </si>
  <si>
    <t>D484</t>
  </si>
  <si>
    <t>D501</t>
  </si>
  <si>
    <t>D502</t>
  </si>
  <si>
    <t>D503</t>
  </si>
  <si>
    <t>D504</t>
  </si>
  <si>
    <t>D521</t>
  </si>
  <si>
    <t>D522</t>
  </si>
  <si>
    <t>D523</t>
  </si>
  <si>
    <t>D524</t>
  </si>
  <si>
    <t>D541</t>
  </si>
  <si>
    <t>D542</t>
  </si>
  <si>
    <t>D543</t>
  </si>
  <si>
    <t>D544</t>
  </si>
  <si>
    <t>(6)夜間 ２時間３０分以上 ３時間未満</t>
    <phoneticPr fontId="1"/>
  </si>
  <si>
    <t>D561</t>
  </si>
  <si>
    <t>D562</t>
  </si>
  <si>
    <t>D563</t>
  </si>
  <si>
    <t>D564</t>
  </si>
  <si>
    <t>(7)夜間 ３時間以上 ３時間３０分未満</t>
    <phoneticPr fontId="1"/>
  </si>
  <si>
    <t>D581</t>
  </si>
  <si>
    <t>D582</t>
  </si>
  <si>
    <t>D583</t>
  </si>
  <si>
    <t>D584</t>
  </si>
  <si>
    <t>(8)夜間 ３時間３０分以上 ４時間未満</t>
    <phoneticPr fontId="1"/>
  </si>
  <si>
    <t>D601</t>
  </si>
  <si>
    <t>D602</t>
  </si>
  <si>
    <t>D603</t>
  </si>
  <si>
    <t>D604</t>
  </si>
  <si>
    <t>(9)夜間 ４時間以上 ４時間３０分未満</t>
    <phoneticPr fontId="1"/>
  </si>
  <si>
    <t>D621</t>
  </si>
  <si>
    <t>D622</t>
  </si>
  <si>
    <t>D623</t>
  </si>
  <si>
    <t>D624</t>
  </si>
  <si>
    <t>D641</t>
  </si>
  <si>
    <t>D642</t>
  </si>
  <si>
    <t>D643</t>
  </si>
  <si>
    <t>D644</t>
  </si>
  <si>
    <t>D661</t>
  </si>
  <si>
    <t>D662</t>
  </si>
  <si>
    <t>D663</t>
  </si>
  <si>
    <t>D664</t>
  </si>
  <si>
    <t>D681</t>
  </si>
  <si>
    <t>D682</t>
  </si>
  <si>
    <t>D683</t>
  </si>
  <si>
    <t>D684</t>
  </si>
  <si>
    <t>D701</t>
  </si>
  <si>
    <t>D702</t>
  </si>
  <si>
    <t>D703</t>
  </si>
  <si>
    <t>D704</t>
  </si>
  <si>
    <t>D721</t>
  </si>
  <si>
    <t>D722</t>
  </si>
  <si>
    <t>D723</t>
  </si>
  <si>
    <t>D724</t>
  </si>
  <si>
    <t>(6)深夜 ２時間３０分以上 ３時間未満</t>
    <phoneticPr fontId="1"/>
  </si>
  <si>
    <t>D741</t>
  </si>
  <si>
    <t>D742</t>
  </si>
  <si>
    <t>D743</t>
  </si>
  <si>
    <t>D744</t>
  </si>
  <si>
    <t>(7)深夜 ３時間以上 ３時間３０分未満</t>
    <phoneticPr fontId="1"/>
  </si>
  <si>
    <t>D761</t>
  </si>
  <si>
    <t>D762</t>
  </si>
  <si>
    <t>D763</t>
  </si>
  <si>
    <t>D764</t>
  </si>
  <si>
    <t>(8)深夜 ３時間３０分以上 ４時間未満</t>
    <phoneticPr fontId="1"/>
  </si>
  <si>
    <t>D781</t>
  </si>
  <si>
    <t>D782</t>
  </si>
  <si>
    <t>D783</t>
  </si>
  <si>
    <t>D784</t>
  </si>
  <si>
    <t>D801</t>
  </si>
  <si>
    <t>D802</t>
  </si>
  <si>
    <t>D803</t>
  </si>
  <si>
    <t>D804</t>
  </si>
  <si>
    <t>(10)深夜 ４時間３０分以上 ５時間未満</t>
    <phoneticPr fontId="1"/>
  </si>
  <si>
    <t>D821</t>
  </si>
  <si>
    <t>D822</t>
  </si>
  <si>
    <t>D823</t>
  </si>
  <si>
    <t>D824</t>
  </si>
  <si>
    <t>(11)深夜 ５時間以上 ５時間３０分未満</t>
    <phoneticPr fontId="1"/>
  </si>
  <si>
    <t>D841</t>
  </si>
  <si>
    <t>D842</t>
  </si>
  <si>
    <t>D843</t>
  </si>
  <si>
    <t>D844</t>
  </si>
  <si>
    <t>(12)深夜 ５時間３０分以上 ６時間未満</t>
    <phoneticPr fontId="1"/>
  </si>
  <si>
    <t>D861</t>
  </si>
  <si>
    <t>D862</t>
  </si>
  <si>
    <t>D863</t>
  </si>
  <si>
    <t>D864</t>
  </si>
  <si>
    <t>(13)深夜 ６時間以上 ６時間３０分未満</t>
    <phoneticPr fontId="1"/>
  </si>
  <si>
    <t>D881</t>
  </si>
  <si>
    <t>D882</t>
  </si>
  <si>
    <t>D883</t>
  </si>
  <si>
    <t>D884</t>
  </si>
  <si>
    <t>D901</t>
  </si>
  <si>
    <t>D902</t>
  </si>
  <si>
    <t>D911</t>
  </si>
  <si>
    <t>D912</t>
  </si>
  <si>
    <t>D921</t>
  </si>
  <si>
    <t>D922</t>
  </si>
  <si>
    <t>D931</t>
  </si>
  <si>
    <t>D932</t>
  </si>
  <si>
    <t>(5)日中 ２時間３０分以上 ３時間未満</t>
    <phoneticPr fontId="1"/>
  </si>
  <si>
    <t>D941</t>
  </si>
  <si>
    <t>D942</t>
  </si>
  <si>
    <t>(6)日中 ３時間以上 ３時間３０分未満</t>
    <phoneticPr fontId="1"/>
  </si>
  <si>
    <t>D951</t>
  </si>
  <si>
    <t>D952</t>
  </si>
  <si>
    <t>(7)日中 ３時間３０分以上 ４時間未満</t>
    <phoneticPr fontId="1"/>
  </si>
  <si>
    <t>D961</t>
  </si>
  <si>
    <t>D962</t>
  </si>
  <si>
    <t>(8)日中 ４時間以上 ４時間３０分未満</t>
    <phoneticPr fontId="1"/>
  </si>
  <si>
    <t>D971</t>
  </si>
  <si>
    <t>D972</t>
  </si>
  <si>
    <t>(9)日中 ４時間３０分以上 ５時間未満</t>
    <phoneticPr fontId="1"/>
  </si>
  <si>
    <t>D981</t>
  </si>
  <si>
    <t>D982</t>
  </si>
  <si>
    <t>(10)日中 ５時間以上 ５時間３０分未満</t>
    <phoneticPr fontId="1"/>
  </si>
  <si>
    <t>D991</t>
  </si>
  <si>
    <t>D992</t>
  </si>
  <si>
    <t>(11)日中 ５時間３０分以上 ６時間未満</t>
    <phoneticPr fontId="1"/>
  </si>
  <si>
    <t>DA01</t>
  </si>
  <si>
    <t>DA02</t>
  </si>
  <si>
    <t>(12)日中 ６時間以上 ６時間３０分未満</t>
    <phoneticPr fontId="1"/>
  </si>
  <si>
    <t>DA11</t>
  </si>
  <si>
    <t>DA12</t>
  </si>
  <si>
    <t>(13)日中 ６時間３０分以上 ７時間未満</t>
    <phoneticPr fontId="1"/>
  </si>
  <si>
    <t>DA21</t>
  </si>
  <si>
    <t>DA22</t>
  </si>
  <si>
    <t>(14)日中 ７時間以上 ７時間３０分未満</t>
    <phoneticPr fontId="1"/>
  </si>
  <si>
    <t>DA31</t>
  </si>
  <si>
    <t>DA32</t>
  </si>
  <si>
    <t>(15)日中 ７時間３０分以上 ８時間未満</t>
    <phoneticPr fontId="1"/>
  </si>
  <si>
    <t>DA41</t>
  </si>
  <si>
    <t>DA42</t>
  </si>
  <si>
    <t>(16)日中 ８時間以上 ８時間３０分未満</t>
    <phoneticPr fontId="1"/>
  </si>
  <si>
    <t>DA51</t>
  </si>
  <si>
    <t>DA52</t>
  </si>
  <si>
    <t>(17)日中 ８時間３０分以上 ９時間未満</t>
    <phoneticPr fontId="1"/>
  </si>
  <si>
    <t>DA61</t>
  </si>
  <si>
    <t>DA62</t>
  </si>
  <si>
    <t>(18)日中 ９時間以上 ９時間３０分未満</t>
    <phoneticPr fontId="1"/>
  </si>
  <si>
    <t>DA71</t>
  </si>
  <si>
    <t>DA72</t>
  </si>
  <si>
    <t>(19)日中 ９時間３０分以上 １０時間未満</t>
    <phoneticPr fontId="1"/>
  </si>
  <si>
    <t>DA81</t>
  </si>
  <si>
    <t>DA82</t>
  </si>
  <si>
    <t>(20)日中 １０時間以上 １０時間３０分未満</t>
    <phoneticPr fontId="1"/>
  </si>
  <si>
    <t>DA91</t>
  </si>
  <si>
    <t>DA92</t>
  </si>
  <si>
    <t>DB01</t>
  </si>
  <si>
    <t>DB02</t>
  </si>
  <si>
    <t>DB11</t>
  </si>
  <si>
    <t>DB12</t>
  </si>
  <si>
    <t>DB21</t>
  </si>
  <si>
    <t>DB22</t>
  </si>
  <si>
    <t>DB31</t>
  </si>
  <si>
    <t>DB32</t>
  </si>
  <si>
    <t>DB41</t>
  </si>
  <si>
    <t>DB42</t>
  </si>
  <si>
    <t>DB51</t>
  </si>
  <si>
    <t>DB52</t>
  </si>
  <si>
    <t>DB61</t>
  </si>
  <si>
    <t>DB62</t>
  </si>
  <si>
    <t>DB71</t>
  </si>
  <si>
    <t>DB72</t>
  </si>
  <si>
    <t>(5)夜間 ２時間３０分以上 ３時間未満</t>
    <phoneticPr fontId="1"/>
  </si>
  <si>
    <t>DB81</t>
  </si>
  <si>
    <t>DB82</t>
  </si>
  <si>
    <t>(6)夜間 ３時間以上 ３時間３０分未満</t>
    <phoneticPr fontId="1"/>
  </si>
  <si>
    <t>DB91</t>
  </si>
  <si>
    <t>DB92</t>
  </si>
  <si>
    <t>(7)夜間 ３時間３０分以上 ４時間未満</t>
    <phoneticPr fontId="1"/>
  </si>
  <si>
    <t>DC01</t>
  </si>
  <si>
    <t>DC02</t>
  </si>
  <si>
    <t>(8)夜間 ４時間以上 ４時間３０分未満</t>
    <phoneticPr fontId="1"/>
  </si>
  <si>
    <t>DC11</t>
  </si>
  <si>
    <t>DC12</t>
  </si>
  <si>
    <t>DC21</t>
  </si>
  <si>
    <t>DC22</t>
  </si>
  <si>
    <t>DC31</t>
  </si>
  <si>
    <t>DC32</t>
  </si>
  <si>
    <t>DC41</t>
  </si>
  <si>
    <t>DC42</t>
  </si>
  <si>
    <t>DC51</t>
  </si>
  <si>
    <t>DC52</t>
  </si>
  <si>
    <t>(5)深夜 ２時間３０分以上 ３時間未満</t>
    <phoneticPr fontId="1"/>
  </si>
  <si>
    <t>DC61</t>
  </si>
  <si>
    <t>DC62</t>
  </si>
  <si>
    <t>(6)深夜 ３時間以上 ３時間３０分未満</t>
    <phoneticPr fontId="1"/>
  </si>
  <si>
    <t>DC71</t>
  </si>
  <si>
    <t>DC72</t>
  </si>
  <si>
    <t>(7)深夜 ３時間３０分以上 ４時間未満</t>
    <phoneticPr fontId="1"/>
  </si>
  <si>
    <t>DC81</t>
  </si>
  <si>
    <t>DC82</t>
  </si>
  <si>
    <t>(8)深夜 ４時間以上 ４時間３０分未満</t>
    <phoneticPr fontId="1"/>
  </si>
  <si>
    <t>DC91</t>
  </si>
  <si>
    <t>DC92</t>
  </si>
  <si>
    <t>(9)深夜 ４時間３０分以上 ５時間未満</t>
    <phoneticPr fontId="1"/>
  </si>
  <si>
    <t>DD01</t>
  </si>
  <si>
    <t>DD02</t>
  </si>
  <si>
    <t>(10)深夜 ５時間以上 ５時間３０分未満</t>
    <phoneticPr fontId="1"/>
  </si>
  <si>
    <t>DD11</t>
  </si>
  <si>
    <t>DD12</t>
  </si>
  <si>
    <t>(11)深夜 ５時間３０分以上 ６時間未満</t>
    <phoneticPr fontId="1"/>
  </si>
  <si>
    <t>DD21</t>
  </si>
  <si>
    <t>DD22</t>
  </si>
  <si>
    <t>(12)深夜 ６時間以上 ６時間３０分未満</t>
    <phoneticPr fontId="1"/>
  </si>
  <si>
    <t>DD31</t>
  </si>
  <si>
    <t>DD32</t>
  </si>
  <si>
    <t>DD41</t>
  </si>
  <si>
    <t>DD42</t>
  </si>
  <si>
    <t>DD51</t>
  </si>
  <si>
    <t>DD52</t>
  </si>
  <si>
    <t>DD61</t>
  </si>
  <si>
    <t>DD62</t>
  </si>
  <si>
    <t>DD71</t>
  </si>
  <si>
    <t>DD72</t>
  </si>
  <si>
    <t>DD81</t>
  </si>
  <si>
    <t>DD82</t>
  </si>
  <si>
    <t>DD91</t>
  </si>
  <si>
    <t>DD92</t>
  </si>
  <si>
    <t>DE01</t>
  </si>
  <si>
    <t>DE02</t>
  </si>
  <si>
    <t>DE11</t>
  </si>
  <si>
    <t>DE12</t>
  </si>
  <si>
    <t>DE21</t>
  </si>
  <si>
    <t>DE22</t>
  </si>
  <si>
    <t>DE31</t>
  </si>
  <si>
    <t>DE32</t>
  </si>
  <si>
    <t>DE41</t>
  </si>
  <si>
    <t>DE42</t>
  </si>
  <si>
    <t>DE51</t>
  </si>
  <si>
    <t>DE52</t>
  </si>
  <si>
    <t>DE61</t>
  </si>
  <si>
    <t>DE62</t>
  </si>
  <si>
    <t>DE71</t>
  </si>
  <si>
    <t>DE72</t>
  </si>
  <si>
    <t>DE81</t>
  </si>
  <si>
    <t>DE82</t>
  </si>
  <si>
    <t>DE91</t>
  </si>
  <si>
    <t>DE92</t>
  </si>
  <si>
    <t>DF01</t>
  </si>
  <si>
    <t>DF02</t>
  </si>
  <si>
    <t>DF11</t>
  </si>
  <si>
    <t>DF12</t>
  </si>
  <si>
    <t>DF21</t>
  </si>
  <si>
    <t>DF22</t>
  </si>
  <si>
    <t>DF31</t>
  </si>
  <si>
    <t>DF32</t>
  </si>
  <si>
    <t>DF41</t>
  </si>
  <si>
    <t>DF42</t>
  </si>
  <si>
    <t>DF51</t>
  </si>
  <si>
    <t>DF52</t>
  </si>
  <si>
    <t>DF61</t>
  </si>
  <si>
    <t>DF62</t>
  </si>
  <si>
    <t>DF71</t>
  </si>
  <si>
    <t>DF72</t>
  </si>
  <si>
    <t>DF81</t>
  </si>
  <si>
    <t>DF82</t>
  </si>
  <si>
    <t>DF91</t>
  </si>
  <si>
    <t>DF92</t>
  </si>
  <si>
    <t>DG01</t>
  </si>
  <si>
    <t>DG02</t>
  </si>
  <si>
    <t>DG11</t>
  </si>
  <si>
    <t>DG12</t>
  </si>
  <si>
    <t>DG21</t>
  </si>
  <si>
    <t>DG22</t>
  </si>
  <si>
    <t>DG31</t>
  </si>
  <si>
    <t>DG32</t>
  </si>
  <si>
    <t>DG41</t>
  </si>
  <si>
    <t>DG42</t>
  </si>
  <si>
    <t>DG51</t>
  </si>
  <si>
    <t>DG52</t>
  </si>
  <si>
    <t>DG61</t>
  </si>
  <si>
    <t>DG62</t>
  </si>
  <si>
    <t>DG71</t>
  </si>
  <si>
    <t>DG72</t>
  </si>
  <si>
    <t>DG81</t>
  </si>
  <si>
    <t>DG82</t>
  </si>
  <si>
    <t>DG91</t>
  </si>
  <si>
    <t>DG92</t>
  </si>
  <si>
    <t>DH01</t>
  </si>
  <si>
    <t>DH02</t>
  </si>
  <si>
    <t>DH11</t>
  </si>
  <si>
    <t>DH12</t>
  </si>
  <si>
    <t>DH21</t>
  </si>
  <si>
    <t>DH22</t>
  </si>
  <si>
    <t>DH31</t>
  </si>
  <si>
    <t>DH32</t>
  </si>
  <si>
    <t>DH41</t>
  </si>
  <si>
    <t>DH42</t>
  </si>
  <si>
    <t>DH51</t>
  </si>
  <si>
    <t>DH52</t>
  </si>
  <si>
    <t>DH61</t>
  </si>
  <si>
    <t>DH62</t>
  </si>
  <si>
    <t>DH71</t>
  </si>
  <si>
    <t>DH72</t>
  </si>
  <si>
    <t>DH81</t>
  </si>
  <si>
    <t>DH82</t>
  </si>
  <si>
    <t>DH91</t>
  </si>
  <si>
    <t>DH92</t>
  </si>
  <si>
    <t>DJ01</t>
  </si>
  <si>
    <t>DJ02</t>
  </si>
  <si>
    <t>DJ11</t>
  </si>
  <si>
    <t>DJ12</t>
  </si>
  <si>
    <t>DJ21</t>
  </si>
  <si>
    <t>DJ22</t>
  </si>
  <si>
    <t>DJ31</t>
  </si>
  <si>
    <t>DJ32</t>
  </si>
  <si>
    <t>DJ41</t>
  </si>
  <si>
    <t>DJ42</t>
  </si>
  <si>
    <t>DJ51</t>
  </si>
  <si>
    <t>DJ52</t>
  </si>
  <si>
    <t>DJ61</t>
  </si>
  <si>
    <t>DJ62</t>
  </si>
  <si>
    <t>DJ71</t>
  </si>
  <si>
    <t>DJ72</t>
  </si>
  <si>
    <t>DJ81</t>
  </si>
  <si>
    <t>DJ82</t>
  </si>
  <si>
    <t>DJ91</t>
  </si>
  <si>
    <t>DJ92</t>
  </si>
  <si>
    <t>DK01</t>
  </si>
  <si>
    <t>DK02</t>
  </si>
  <si>
    <t>DK11</t>
  </si>
  <si>
    <t>DK12</t>
  </si>
  <si>
    <t>DK21</t>
  </si>
  <si>
    <t>DK22</t>
  </si>
  <si>
    <t>DK31</t>
  </si>
  <si>
    <t>DK32</t>
  </si>
  <si>
    <t>DK41</t>
  </si>
  <si>
    <t>DK42</t>
  </si>
  <si>
    <t>DK51</t>
  </si>
  <si>
    <t>DK52</t>
  </si>
  <si>
    <t>DK61</t>
  </si>
  <si>
    <t>DK62</t>
  </si>
  <si>
    <t>DK71</t>
  </si>
  <si>
    <t>DK72</t>
  </si>
  <si>
    <t>DK81</t>
  </si>
  <si>
    <t>DK82</t>
  </si>
  <si>
    <t>DK91</t>
  </si>
  <si>
    <t>DK92</t>
  </si>
  <si>
    <t>DL01</t>
  </si>
  <si>
    <t>DL02</t>
  </si>
  <si>
    <t>DL11</t>
  </si>
  <si>
    <t>DL12</t>
  </si>
  <si>
    <t>DL21</t>
  </si>
  <si>
    <t>DL22</t>
  </si>
  <si>
    <t>DL31</t>
  </si>
  <si>
    <t>DL32</t>
  </si>
  <si>
    <t>DL41</t>
  </si>
  <si>
    <t>DL42</t>
  </si>
  <si>
    <t>DL51</t>
  </si>
  <si>
    <t>DL52</t>
  </si>
  <si>
    <t>DL61</t>
  </si>
  <si>
    <t>DL62</t>
  </si>
  <si>
    <t>DL71</t>
  </si>
  <si>
    <t>DL72</t>
  </si>
  <si>
    <t>DL81</t>
  </si>
  <si>
    <t>DL82</t>
  </si>
  <si>
    <t>DL91</t>
  </si>
  <si>
    <t>DL92</t>
  </si>
  <si>
    <t>DM01</t>
  </si>
  <si>
    <t>DM02</t>
  </si>
  <si>
    <t>DM11</t>
  </si>
  <si>
    <t>DM12</t>
  </si>
  <si>
    <t>DM21</t>
  </si>
  <si>
    <t>DM22</t>
  </si>
  <si>
    <t>DM31</t>
  </si>
  <si>
    <t>DM32</t>
  </si>
  <si>
    <t>DM41</t>
  </si>
  <si>
    <t>初任者研修課程修了者が作成した居宅介護計画に基づき提供する場合</t>
    <phoneticPr fontId="1"/>
  </si>
  <si>
    <t>DM42</t>
  </si>
  <si>
    <t>DM51</t>
  </si>
  <si>
    <t>DM52</t>
  </si>
  <si>
    <t>DM61</t>
  </si>
  <si>
    <t>DM62</t>
  </si>
  <si>
    <t>DM71</t>
  </si>
  <si>
    <t>DM72</t>
  </si>
  <si>
    <t>DM81</t>
  </si>
  <si>
    <t>DM82</t>
  </si>
  <si>
    <t>DM91</t>
  </si>
  <si>
    <t>DM92</t>
  </si>
  <si>
    <t>DN01</t>
  </si>
  <si>
    <t>DN02</t>
  </si>
  <si>
    <t>DN11</t>
  </si>
  <si>
    <t>DN12</t>
  </si>
  <si>
    <t>DN21</t>
  </si>
  <si>
    <t>DN22</t>
  </si>
  <si>
    <t>DN31</t>
  </si>
  <si>
    <t>DN32</t>
  </si>
  <si>
    <t>DN41</t>
  </si>
  <si>
    <t>DN42</t>
  </si>
  <si>
    <t>DN51</t>
  </si>
  <si>
    <t>DN52</t>
  </si>
  <si>
    <t>DN61</t>
  </si>
  <si>
    <t>DN62</t>
  </si>
  <si>
    <t>DN71</t>
  </si>
  <si>
    <t>DN72</t>
  </si>
  <si>
    <t>DN81</t>
  </si>
  <si>
    <t>DN82</t>
  </si>
  <si>
    <t>DN91</t>
  </si>
  <si>
    <t>DN92</t>
  </si>
  <si>
    <t>DP01</t>
  </si>
  <si>
    <t>DP02</t>
  </si>
  <si>
    <t>DP11</t>
  </si>
  <si>
    <t>DP12</t>
  </si>
  <si>
    <t>DP21</t>
  </si>
  <si>
    <t>DP22</t>
  </si>
  <si>
    <t>DP31</t>
  </si>
  <si>
    <t>DP32</t>
  </si>
  <si>
    <t>DP41</t>
  </si>
  <si>
    <t>DP42</t>
  </si>
  <si>
    <t>DP51</t>
  </si>
  <si>
    <t>DP52</t>
  </si>
  <si>
    <t>DP61</t>
  </si>
  <si>
    <t>DP62</t>
  </si>
  <si>
    <t>DP71</t>
  </si>
  <si>
    <t>DP72</t>
  </si>
  <si>
    <t>DP81</t>
  </si>
  <si>
    <t>DP82</t>
  </si>
  <si>
    <t>DP91</t>
  </si>
  <si>
    <t>DP92</t>
  </si>
  <si>
    <t>DR01</t>
  </si>
  <si>
    <t>DR02</t>
  </si>
  <si>
    <t>DR11</t>
  </si>
  <si>
    <t>DR12</t>
  </si>
  <si>
    <t>DR21</t>
  </si>
  <si>
    <t>DR22</t>
  </si>
  <si>
    <t>DR31</t>
  </si>
  <si>
    <t>DR32</t>
  </si>
  <si>
    <t>DR41</t>
  </si>
  <si>
    <t>DR42</t>
  </si>
  <si>
    <t>DR51</t>
  </si>
  <si>
    <t>DR52</t>
  </si>
  <si>
    <t>DR61</t>
  </si>
  <si>
    <t>DR62</t>
  </si>
  <si>
    <t>DR71</t>
  </si>
  <si>
    <t>DR72</t>
  </si>
  <si>
    <t>DR81</t>
  </si>
  <si>
    <t>DR82</t>
  </si>
  <si>
    <t>DR91</t>
  </si>
  <si>
    <t>DR92</t>
  </si>
  <si>
    <t>DS01</t>
  </si>
  <si>
    <t>DS02</t>
  </si>
  <si>
    <t>DS11</t>
  </si>
  <si>
    <t>DS12</t>
  </si>
  <si>
    <t>DS21</t>
  </si>
  <si>
    <t>DS22</t>
  </si>
  <si>
    <t>DS31</t>
  </si>
  <si>
    <t>DS32</t>
  </si>
  <si>
    <t>DS41</t>
  </si>
  <si>
    <t>DS42</t>
  </si>
  <si>
    <t>DS51</t>
  </si>
  <si>
    <t>DS52</t>
  </si>
  <si>
    <t>DS61</t>
  </si>
  <si>
    <t>DS62</t>
  </si>
  <si>
    <t>DS71</t>
  </si>
  <si>
    <t>DS72</t>
  </si>
  <si>
    <t>DS81</t>
  </si>
  <si>
    <t>DS82</t>
  </si>
  <si>
    <t>DS91</t>
  </si>
  <si>
    <t>DS92</t>
  </si>
  <si>
    <t>DT01</t>
  </si>
  <si>
    <t>DT02</t>
  </si>
  <si>
    <t>DT11</t>
  </si>
  <si>
    <t>DT12</t>
  </si>
  <si>
    <t>重度訪問介護研修修了者による場合</t>
  </si>
  <si>
    <t>G761</t>
  </si>
  <si>
    <t>G762</t>
  </si>
  <si>
    <t>G763</t>
  </si>
  <si>
    <t>G764</t>
  </si>
  <si>
    <t>G781</t>
  </si>
  <si>
    <t>G782</t>
  </si>
  <si>
    <t>G783</t>
  </si>
  <si>
    <t>G784</t>
  </si>
  <si>
    <t>G801</t>
  </si>
  <si>
    <t>G802</t>
  </si>
  <si>
    <t>G803</t>
  </si>
  <si>
    <t>G804</t>
  </si>
  <si>
    <t>G821</t>
  </si>
  <si>
    <t>G822</t>
  </si>
  <si>
    <t>G823</t>
  </si>
  <si>
    <t>G824</t>
  </si>
  <si>
    <t>G841</t>
  </si>
  <si>
    <t>G842</t>
  </si>
  <si>
    <t>G843</t>
  </si>
  <si>
    <t>G844</t>
  </si>
  <si>
    <t>G861</t>
  </si>
  <si>
    <t>G862</t>
  </si>
  <si>
    <t>G863</t>
  </si>
  <si>
    <t>G864</t>
  </si>
  <si>
    <t>G881</t>
  </si>
  <si>
    <t>G882</t>
  </si>
  <si>
    <t>G883</t>
  </si>
  <si>
    <t>G884</t>
  </si>
  <si>
    <t>G901</t>
  </si>
  <si>
    <t>G902</t>
  </si>
  <si>
    <t>G903</t>
  </si>
  <si>
    <t>G904</t>
  </si>
  <si>
    <t>G921</t>
  </si>
  <si>
    <t>G922</t>
  </si>
  <si>
    <t>G923</t>
  </si>
  <si>
    <t>G924</t>
  </si>
  <si>
    <t>G941</t>
  </si>
  <si>
    <t>G942</t>
  </si>
  <si>
    <t>G943</t>
  </si>
  <si>
    <t>G944</t>
  </si>
  <si>
    <t>G961</t>
  </si>
  <si>
    <t>G962</t>
  </si>
  <si>
    <t>G963</t>
  </si>
  <si>
    <t>G964</t>
  </si>
  <si>
    <t>G981</t>
  </si>
  <si>
    <t>G982</t>
  </si>
  <si>
    <t>G983</t>
  </si>
  <si>
    <t>G984</t>
  </si>
  <si>
    <t>GA01</t>
  </si>
  <si>
    <t>GA02</t>
  </si>
  <si>
    <t>GA03</t>
  </si>
  <si>
    <t>GA04</t>
  </si>
  <si>
    <t>GA21</t>
  </si>
  <si>
    <t>GA22</t>
  </si>
  <si>
    <t>GA23</t>
  </si>
  <si>
    <t>GA24</t>
  </si>
  <si>
    <t>GA41</t>
  </si>
  <si>
    <t>GA42</t>
  </si>
  <si>
    <t>GA43</t>
  </si>
  <si>
    <t>GA44</t>
  </si>
  <si>
    <t>GA61</t>
  </si>
  <si>
    <t>GA62</t>
  </si>
  <si>
    <t>GA63</t>
  </si>
  <si>
    <t>GA64</t>
  </si>
  <si>
    <t>GA81</t>
  </si>
  <si>
    <t>GA82</t>
  </si>
  <si>
    <t>GA83</t>
  </si>
  <si>
    <t>GA84</t>
  </si>
  <si>
    <t>GB01</t>
  </si>
  <si>
    <t>GB02</t>
  </si>
  <si>
    <t>GB03</t>
  </si>
  <si>
    <t>GB04</t>
  </si>
  <si>
    <t>GB21</t>
  </si>
  <si>
    <t>GB22</t>
  </si>
  <si>
    <t>GB23</t>
  </si>
  <si>
    <t>GB24</t>
  </si>
  <si>
    <t>GB41</t>
  </si>
  <si>
    <t>GB42</t>
  </si>
  <si>
    <t>GB43</t>
  </si>
  <si>
    <t>GB44</t>
  </si>
  <si>
    <t>GB61</t>
  </si>
  <si>
    <t>GB62</t>
  </si>
  <si>
    <t>GB63</t>
  </si>
  <si>
    <t>GB64</t>
  </si>
  <si>
    <t>GB81</t>
  </si>
  <si>
    <t>GB82</t>
  </si>
  <si>
    <t>GB83</t>
  </si>
  <si>
    <t>GB84</t>
  </si>
  <si>
    <t>GC01</t>
  </si>
  <si>
    <t>GC02</t>
  </si>
  <si>
    <t>GC03</t>
  </si>
  <si>
    <t>GC04</t>
  </si>
  <si>
    <t>GC21</t>
  </si>
  <si>
    <t>GC22</t>
  </si>
  <si>
    <t>GC23</t>
  </si>
  <si>
    <t>GC24</t>
  </si>
  <si>
    <t>GC41</t>
  </si>
  <si>
    <t>GC42</t>
  </si>
  <si>
    <t>GC43</t>
  </si>
  <si>
    <t>GC44</t>
  </si>
  <si>
    <t>GC61</t>
  </si>
  <si>
    <t>GC62</t>
  </si>
  <si>
    <t>GC63</t>
  </si>
  <si>
    <t>GC64</t>
  </si>
  <si>
    <t>GC81</t>
  </si>
  <si>
    <t>GC82</t>
  </si>
  <si>
    <t>GC83</t>
  </si>
  <si>
    <t>GC84</t>
  </si>
  <si>
    <t>GD01</t>
  </si>
  <si>
    <t>GD02</t>
  </si>
  <si>
    <t>GD03</t>
  </si>
  <si>
    <t>GD04</t>
  </si>
  <si>
    <t>GD21</t>
  </si>
  <si>
    <t>GD22</t>
  </si>
  <si>
    <t>GD23</t>
  </si>
  <si>
    <t>GD24</t>
  </si>
  <si>
    <t>GD41</t>
  </si>
  <si>
    <t>GD42</t>
  </si>
  <si>
    <t>GD43</t>
  </si>
  <si>
    <t>GD44</t>
  </si>
  <si>
    <t>GD61</t>
  </si>
  <si>
    <t>GD62</t>
  </si>
  <si>
    <t>GD63</t>
  </si>
  <si>
    <t>GD64</t>
  </si>
  <si>
    <t>GD81</t>
  </si>
  <si>
    <t>GD82</t>
  </si>
  <si>
    <t>GD83</t>
  </si>
  <si>
    <t>GD84</t>
  </si>
  <si>
    <t>GE01</t>
  </si>
  <si>
    <t>GE02</t>
  </si>
  <si>
    <t>GE03</t>
  </si>
  <si>
    <t>GE04</t>
  </si>
  <si>
    <t>GE21</t>
  </si>
  <si>
    <t>GE22</t>
  </si>
  <si>
    <t>GE23</t>
  </si>
  <si>
    <t>GE24</t>
  </si>
  <si>
    <t>GE41</t>
  </si>
  <si>
    <t>GE42</t>
  </si>
  <si>
    <t>GE43</t>
  </si>
  <si>
    <t>GE44</t>
  </si>
  <si>
    <t>GE61</t>
  </si>
  <si>
    <t>GE62</t>
  </si>
  <si>
    <t>GE63</t>
  </si>
  <si>
    <t>GE64</t>
  </si>
  <si>
    <t>GE81</t>
  </si>
  <si>
    <t>GE82</t>
  </si>
  <si>
    <t>GE83</t>
  </si>
  <si>
    <t>GE84</t>
  </si>
  <si>
    <t>GF01</t>
  </si>
  <si>
    <t>GF02</t>
  </si>
  <si>
    <t>GF03</t>
  </si>
  <si>
    <t>GF04</t>
  </si>
  <si>
    <t>GF21</t>
  </si>
  <si>
    <t>GF22</t>
  </si>
  <si>
    <t>GF23</t>
  </si>
  <si>
    <t>GF24</t>
  </si>
  <si>
    <t>GF41</t>
  </si>
  <si>
    <t>GF42</t>
  </si>
  <si>
    <t>GF43</t>
  </si>
  <si>
    <t>GF44</t>
  </si>
  <si>
    <t>GF61</t>
  </si>
  <si>
    <t>GF62</t>
  </si>
  <si>
    <t>GF63</t>
  </si>
  <si>
    <t>GF64</t>
  </si>
  <si>
    <t>GF81</t>
  </si>
  <si>
    <t>GF82</t>
  </si>
  <si>
    <t>GF83</t>
  </si>
  <si>
    <t>GF84</t>
  </si>
  <si>
    <t>GG01</t>
  </si>
  <si>
    <t>GG02</t>
  </si>
  <si>
    <t>GG03</t>
  </si>
  <si>
    <t>GG04</t>
  </si>
  <si>
    <t>GG21</t>
  </si>
  <si>
    <t>GG22</t>
  </si>
  <si>
    <t>GG23</t>
  </si>
  <si>
    <t>GG24</t>
  </si>
  <si>
    <t>GG41</t>
  </si>
  <si>
    <t>GG42</t>
  </si>
  <si>
    <t>GG43</t>
  </si>
  <si>
    <t>GG44</t>
  </si>
  <si>
    <t>GG61</t>
  </si>
  <si>
    <t>GG62</t>
  </si>
  <si>
    <t>GG63</t>
  </si>
  <si>
    <t>GG64</t>
  </si>
  <si>
    <t>GG81</t>
  </si>
  <si>
    <t>GG82</t>
  </si>
  <si>
    <t>GG83</t>
  </si>
  <si>
    <t>GG84</t>
  </si>
  <si>
    <t>GH01</t>
  </si>
  <si>
    <t>GH02</t>
  </si>
  <si>
    <t>GH03</t>
  </si>
  <si>
    <t>GH04</t>
  </si>
  <si>
    <t>GH21</t>
  </si>
  <si>
    <t>GH22</t>
  </si>
  <si>
    <t>GH23</t>
  </si>
  <si>
    <t>GH24</t>
  </si>
  <si>
    <t>GH41</t>
  </si>
  <si>
    <t>GH42</t>
  </si>
  <si>
    <t>GH43</t>
  </si>
  <si>
    <t>GH44</t>
  </si>
  <si>
    <t>GH61</t>
  </si>
  <si>
    <t>GH62</t>
  </si>
  <si>
    <t>GH63</t>
  </si>
  <si>
    <t>GH64</t>
  </si>
  <si>
    <t>GH81</t>
  </si>
  <si>
    <t>GH82</t>
  </si>
  <si>
    <t>GH83</t>
  </si>
  <si>
    <t>GH84</t>
  </si>
  <si>
    <t>GJ01</t>
  </si>
  <si>
    <t>GJ02</t>
  </si>
  <si>
    <t>GJ03</t>
  </si>
  <si>
    <t>GJ04</t>
  </si>
  <si>
    <t>GJ21</t>
  </si>
  <si>
    <t>GJ22</t>
  </si>
  <si>
    <t>GJ23</t>
  </si>
  <si>
    <t>GJ24</t>
  </si>
  <si>
    <t>GJ41</t>
  </si>
  <si>
    <t>GJ42</t>
  </si>
  <si>
    <t>GJ43</t>
  </si>
  <si>
    <t>GJ44</t>
  </si>
  <si>
    <t>GJ61</t>
  </si>
  <si>
    <t>GJ62</t>
  </si>
  <si>
    <t>GJ63</t>
  </si>
  <si>
    <t>GJ64</t>
  </si>
  <si>
    <t>GJ81</t>
  </si>
  <si>
    <t>GJ82</t>
  </si>
  <si>
    <t>GJ83</t>
  </si>
  <si>
    <t>GJ84</t>
  </si>
  <si>
    <t>GK01</t>
  </si>
  <si>
    <t>GK02</t>
  </si>
  <si>
    <t>GK03</t>
  </si>
  <si>
    <t>GK04</t>
  </si>
  <si>
    <t>GK21</t>
  </si>
  <si>
    <t>GK22</t>
  </si>
  <si>
    <t>GK23</t>
  </si>
  <si>
    <t>GK24</t>
  </si>
  <si>
    <t>GK41</t>
  </si>
  <si>
    <t>GK42</t>
  </si>
  <si>
    <t>GK43</t>
  </si>
  <si>
    <t>GK44</t>
  </si>
  <si>
    <t>１日目</t>
    <rPh sb="1" eb="2">
      <t>ニチ</t>
    </rPh>
    <rPh sb="2" eb="3">
      <t>メ</t>
    </rPh>
    <phoneticPr fontId="1"/>
  </si>
  <si>
    <t>GK61</t>
  </si>
  <si>
    <t>GK62</t>
  </si>
  <si>
    <t>GK63</t>
  </si>
  <si>
    <t>GK64</t>
  </si>
  <si>
    <t>GK81</t>
  </si>
  <si>
    <t>GK82</t>
  </si>
  <si>
    <t>GK83</t>
  </si>
  <si>
    <t>GK84</t>
  </si>
  <si>
    <t>GL01</t>
  </si>
  <si>
    <t>GL02</t>
  </si>
  <si>
    <t>GL03</t>
  </si>
  <si>
    <t>GL04</t>
  </si>
  <si>
    <t>GL21</t>
  </si>
  <si>
    <t>GL22</t>
  </si>
  <si>
    <t>GL23</t>
  </si>
  <si>
    <t>GL24</t>
  </si>
  <si>
    <t>GL41</t>
  </si>
  <si>
    <t>GL42</t>
  </si>
  <si>
    <t>GL43</t>
  </si>
  <si>
    <t>GL44</t>
  </si>
  <si>
    <t>GL61</t>
  </si>
  <si>
    <t>GL62</t>
  </si>
  <si>
    <t>GL63</t>
  </si>
  <si>
    <t>GL64</t>
  </si>
  <si>
    <t>GL81</t>
  </si>
  <si>
    <t>GL82</t>
  </si>
  <si>
    <t>GL83</t>
  </si>
  <si>
    <t>GL84</t>
  </si>
  <si>
    <t>GM01</t>
  </si>
  <si>
    <t>GM02</t>
  </si>
  <si>
    <t>GM03</t>
  </si>
  <si>
    <t>GM04</t>
  </si>
  <si>
    <t>GM21</t>
  </si>
  <si>
    <t>GM22</t>
  </si>
  <si>
    <t>GM23</t>
  </si>
  <si>
    <t>GM24</t>
  </si>
  <si>
    <t>GM41</t>
  </si>
  <si>
    <t>GM42</t>
  </si>
  <si>
    <t>GM43</t>
  </si>
  <si>
    <t>GM44</t>
  </si>
  <si>
    <t>GM61</t>
  </si>
  <si>
    <t>GM62</t>
  </si>
  <si>
    <t>GM63</t>
  </si>
  <si>
    <t>GM64</t>
  </si>
  <si>
    <t>GM81</t>
  </si>
  <si>
    <t>GM82</t>
  </si>
  <si>
    <t>GM83</t>
  </si>
  <si>
    <t>GM84</t>
  </si>
  <si>
    <t>GN01</t>
  </si>
  <si>
    <t>GN02</t>
  </si>
  <si>
    <t>GN03</t>
  </si>
  <si>
    <t>GN04</t>
  </si>
  <si>
    <t>GN21</t>
  </si>
  <si>
    <t>GN22</t>
  </si>
  <si>
    <t>GN23</t>
  </si>
  <si>
    <t>GN24</t>
  </si>
  <si>
    <t>GN41</t>
  </si>
  <si>
    <t>GN42</t>
  </si>
  <si>
    <t>GN43</t>
  </si>
  <si>
    <t>GN44</t>
  </si>
  <si>
    <t>GN61</t>
  </si>
  <si>
    <t>GN62</t>
  </si>
  <si>
    <t>GN63</t>
  </si>
  <si>
    <t>GN64</t>
  </si>
  <si>
    <t>GN81</t>
  </si>
  <si>
    <t>GN82</t>
  </si>
  <si>
    <t>GN83</t>
  </si>
  <si>
    <t>GN84</t>
  </si>
  <si>
    <t>GP01</t>
  </si>
  <si>
    <t>GP02</t>
  </si>
  <si>
    <t>GP03</t>
  </si>
  <si>
    <t>GP04</t>
  </si>
  <si>
    <t>GP21</t>
  </si>
  <si>
    <t>GP22</t>
  </si>
  <si>
    <t>GP23</t>
  </si>
  <si>
    <t>GP24</t>
  </si>
  <si>
    <t>GP41</t>
  </si>
  <si>
    <t>GP42</t>
  </si>
  <si>
    <t>GP43</t>
  </si>
  <si>
    <t>GP44</t>
  </si>
  <si>
    <t>GP61</t>
  </si>
  <si>
    <t>GP62</t>
  </si>
  <si>
    <t>GP63</t>
  </si>
  <si>
    <t>GP64</t>
  </si>
  <si>
    <t>GP81</t>
  </si>
  <si>
    <t>GP82</t>
  </si>
  <si>
    <t>GP83</t>
  </si>
  <si>
    <t>GP84</t>
  </si>
  <si>
    <t>GR01</t>
  </si>
  <si>
    <t>GR02</t>
  </si>
  <si>
    <t>GR03</t>
  </si>
  <si>
    <t>GR04</t>
  </si>
  <si>
    <t>GR21</t>
  </si>
  <si>
    <t>GR22</t>
  </si>
  <si>
    <t>GR23</t>
  </si>
  <si>
    <t>GR24</t>
  </si>
  <si>
    <t>GR41</t>
  </si>
  <si>
    <t>GR42</t>
  </si>
  <si>
    <t>GR43</t>
  </si>
  <si>
    <t>GR44</t>
  </si>
  <si>
    <t>GR61</t>
  </si>
  <si>
    <t>GR62</t>
  </si>
  <si>
    <t>GR63</t>
  </si>
  <si>
    <t>GR64</t>
  </si>
  <si>
    <t>GR81</t>
  </si>
  <si>
    <t>GR82</t>
  </si>
  <si>
    <t>GR83</t>
  </si>
  <si>
    <t>GR84</t>
  </si>
  <si>
    <t>GS01</t>
  </si>
  <si>
    <t>GS02</t>
  </si>
  <si>
    <t>GS03</t>
  </si>
  <si>
    <t>GS04</t>
  </si>
  <si>
    <t>GS21</t>
  </si>
  <si>
    <t>GS22</t>
  </si>
  <si>
    <t>GS23</t>
  </si>
  <si>
    <t>GS24</t>
  </si>
  <si>
    <t>GS41</t>
  </si>
  <si>
    <t>GS42</t>
  </si>
  <si>
    <t>GS43</t>
  </si>
  <si>
    <t>GS44</t>
  </si>
  <si>
    <t>GS61</t>
  </si>
  <si>
    <t>GS62</t>
  </si>
  <si>
    <t>GS63</t>
  </si>
  <si>
    <t>GS64</t>
  </si>
  <si>
    <t>GS81</t>
  </si>
  <si>
    <t>GS82</t>
  </si>
  <si>
    <t>GS83</t>
  </si>
  <si>
    <t>GS84</t>
  </si>
  <si>
    <t>GT01</t>
  </si>
  <si>
    <t>GT02</t>
  </si>
  <si>
    <t>GT03</t>
  </si>
  <si>
    <t>GT04</t>
  </si>
  <si>
    <t>GT21</t>
  </si>
  <si>
    <t>GT22</t>
  </si>
  <si>
    <t>GT23</t>
  </si>
  <si>
    <t>GT24</t>
  </si>
  <si>
    <t>GT41</t>
  </si>
  <si>
    <t>GT42</t>
  </si>
  <si>
    <t>GT43</t>
  </si>
  <si>
    <t>GT44</t>
  </si>
  <si>
    <t>GT61</t>
  </si>
  <si>
    <t>GT62</t>
  </si>
  <si>
    <t>GT63</t>
  </si>
  <si>
    <t>GT64</t>
  </si>
  <si>
    <t>GT81</t>
  </si>
  <si>
    <t>GT82</t>
  </si>
  <si>
    <t>GT83</t>
  </si>
  <si>
    <t>GT84</t>
  </si>
  <si>
    <t>GU01</t>
  </si>
  <si>
    <t>GU02</t>
  </si>
  <si>
    <t>GU03</t>
  </si>
  <si>
    <t>GU04</t>
  </si>
  <si>
    <t>GU21</t>
  </si>
  <si>
    <t>GU22</t>
  </si>
  <si>
    <t>GU23</t>
  </si>
  <si>
    <t>GU24</t>
  </si>
  <si>
    <t>GU41</t>
  </si>
  <si>
    <t>GU42</t>
  </si>
  <si>
    <t>GU43</t>
  </si>
  <si>
    <t>GU44</t>
  </si>
  <si>
    <t>GU61</t>
  </si>
  <si>
    <t>GU62</t>
  </si>
  <si>
    <t>GU63</t>
  </si>
  <si>
    <t>GU64</t>
  </si>
  <si>
    <t>GU81</t>
  </si>
  <si>
    <t>GU82</t>
    <phoneticPr fontId="1"/>
  </si>
  <si>
    <t>GU83</t>
  </si>
  <si>
    <t>GU84</t>
  </si>
  <si>
    <t>GV01</t>
  </si>
  <si>
    <t>GV02</t>
  </si>
  <si>
    <t>GV03</t>
  </si>
  <si>
    <t>GV04</t>
  </si>
  <si>
    <t>GV21</t>
  </si>
  <si>
    <t>GV22</t>
  </si>
  <si>
    <t>GV23</t>
  </si>
  <si>
    <t>GV24</t>
  </si>
  <si>
    <t>GV41</t>
  </si>
  <si>
    <t>GV42</t>
  </si>
  <si>
    <t>GV43</t>
  </si>
  <si>
    <t>GV44</t>
  </si>
  <si>
    <t>GV61</t>
  </si>
  <si>
    <t>GV62</t>
  </si>
  <si>
    <t>GV63</t>
  </si>
  <si>
    <t>GV64</t>
  </si>
  <si>
    <t>GV81</t>
  </si>
  <si>
    <t>GV82</t>
  </si>
  <si>
    <t>GV83</t>
  </si>
  <si>
    <t>GV84</t>
  </si>
  <si>
    <t>GW01</t>
  </si>
  <si>
    <t>GW02</t>
  </si>
  <si>
    <t>GW03</t>
  </si>
  <si>
    <t>GW04</t>
  </si>
  <si>
    <t>GW21</t>
  </si>
  <si>
    <t>GW22</t>
  </si>
  <si>
    <t>GW23</t>
  </si>
  <si>
    <t>GW24</t>
  </si>
  <si>
    <t>GW41</t>
  </si>
  <si>
    <t>GW42</t>
  </si>
  <si>
    <t>GW43</t>
  </si>
  <si>
    <t>GW44</t>
  </si>
  <si>
    <t>GW61</t>
  </si>
  <si>
    <t>GW62</t>
  </si>
  <si>
    <t>GW63</t>
  </si>
  <si>
    <t>GW64</t>
  </si>
  <si>
    <t>GW81</t>
  </si>
  <si>
    <t>GW82</t>
  </si>
  <si>
    <t>GW83</t>
  </si>
  <si>
    <t>GW84</t>
  </si>
  <si>
    <t>GX01</t>
  </si>
  <si>
    <t>GX02</t>
  </si>
  <si>
    <t>GX03</t>
  </si>
  <si>
    <t>GX04</t>
  </si>
  <si>
    <t>GX21</t>
  </si>
  <si>
    <t>GX22</t>
  </si>
  <si>
    <t>GX23</t>
  </si>
  <si>
    <t>GX24</t>
  </si>
  <si>
    <t>GX41</t>
  </si>
  <si>
    <t>GX42</t>
  </si>
  <si>
    <t>GX43</t>
  </si>
  <si>
    <t>GX44</t>
  </si>
  <si>
    <t>GX61</t>
  </si>
  <si>
    <t>GX62</t>
  </si>
  <si>
    <t>GX63</t>
  </si>
  <si>
    <t>GX64</t>
  </si>
  <si>
    <t>GX81</t>
  </si>
  <si>
    <t>GX82</t>
  </si>
  <si>
    <t>GX91</t>
  </si>
  <si>
    <t>GX92</t>
  </si>
  <si>
    <t>GY01</t>
  </si>
  <si>
    <t>GY02</t>
  </si>
  <si>
    <t>GY11</t>
  </si>
  <si>
    <t>GY12</t>
  </si>
  <si>
    <t>GY21</t>
  </si>
  <si>
    <t>GY22</t>
  </si>
  <si>
    <t>GY31</t>
  </si>
  <si>
    <t>GY32</t>
  </si>
  <si>
    <t>GY41</t>
  </si>
  <si>
    <t>GY42</t>
  </si>
  <si>
    <t>GY51</t>
  </si>
  <si>
    <t>GY52</t>
  </si>
  <si>
    <t>GY61</t>
  </si>
  <si>
    <t>GY62</t>
  </si>
  <si>
    <t>GY71</t>
  </si>
  <si>
    <t>GY72</t>
  </si>
  <si>
    <t>GY81</t>
  </si>
  <si>
    <t>GY82</t>
  </si>
  <si>
    <t>GY91</t>
  </si>
  <si>
    <t>GY92</t>
  </si>
  <si>
    <t>GZ01</t>
  </si>
  <si>
    <t>GZ02</t>
  </si>
  <si>
    <t>GZ11</t>
  </si>
  <si>
    <t>GZ12</t>
  </si>
  <si>
    <t>GZ21</t>
  </si>
  <si>
    <t>GZ22</t>
  </si>
  <si>
    <t>GZ31</t>
  </si>
  <si>
    <t>GZ32</t>
  </si>
  <si>
    <t>GZ41</t>
  </si>
  <si>
    <t>GZ42</t>
  </si>
  <si>
    <t>GZ51</t>
  </si>
  <si>
    <t>GZ52</t>
  </si>
  <si>
    <t>GZ61</t>
  </si>
  <si>
    <t>GZ62</t>
  </si>
  <si>
    <t>GZ71</t>
  </si>
  <si>
    <t>GZ72</t>
  </si>
  <si>
    <t>GZ81</t>
  </si>
  <si>
    <t>GZ82</t>
  </si>
  <si>
    <t>GZ91</t>
  </si>
  <si>
    <t>GZ92</t>
  </si>
  <si>
    <t>H001</t>
  </si>
  <si>
    <t>H002</t>
  </si>
  <si>
    <t>H011</t>
  </si>
  <si>
    <t>H012</t>
  </si>
  <si>
    <t>H021</t>
  </si>
  <si>
    <t>H022</t>
  </si>
  <si>
    <t>H031</t>
  </si>
  <si>
    <t>H032</t>
  </si>
  <si>
    <t>H041</t>
  </si>
  <si>
    <t>H042</t>
  </si>
  <si>
    <t>H051</t>
  </si>
  <si>
    <t>H052</t>
  </si>
  <si>
    <t>H061</t>
  </si>
  <si>
    <t>H062</t>
  </si>
  <si>
    <t>H071</t>
  </si>
  <si>
    <t>H072</t>
  </si>
  <si>
    <t>H081</t>
  </si>
  <si>
    <t>H082</t>
  </si>
  <si>
    <t>H091</t>
  </si>
  <si>
    <t>H092</t>
  </si>
  <si>
    <t>H101</t>
  </si>
  <si>
    <t>H102</t>
  </si>
  <si>
    <t>H111</t>
  </si>
  <si>
    <t>H112</t>
  </si>
  <si>
    <t>H121</t>
  </si>
  <si>
    <t>H122</t>
  </si>
  <si>
    <t>H131</t>
  </si>
  <si>
    <t>H132</t>
  </si>
  <si>
    <t>H141</t>
  </si>
  <si>
    <t>H142</t>
  </si>
  <si>
    <t>H151</t>
  </si>
  <si>
    <t>H152</t>
  </si>
  <si>
    <t>H161</t>
  </si>
  <si>
    <t>H162</t>
  </si>
  <si>
    <t>H171</t>
  </si>
  <si>
    <t>H172</t>
  </si>
  <si>
    <t>H181</t>
  </si>
  <si>
    <t>H182</t>
  </si>
  <si>
    <t>H191</t>
  </si>
  <si>
    <t>H192</t>
  </si>
  <si>
    <t>H201</t>
  </si>
  <si>
    <t>H202</t>
  </si>
  <si>
    <t>H211</t>
  </si>
  <si>
    <t>H212</t>
  </si>
  <si>
    <t>H221</t>
  </si>
  <si>
    <t>H222</t>
  </si>
  <si>
    <t>H231</t>
  </si>
  <si>
    <t>H232</t>
  </si>
  <si>
    <t>H241</t>
  </si>
  <si>
    <t>H242</t>
  </si>
  <si>
    <t>H251</t>
  </si>
  <si>
    <t>H252</t>
  </si>
  <si>
    <t>H261</t>
  </si>
  <si>
    <t>H262</t>
  </si>
  <si>
    <t>H271</t>
  </si>
  <si>
    <t>H272</t>
  </si>
  <si>
    <t>H281</t>
  </si>
  <si>
    <t>H282</t>
  </si>
  <si>
    <t>H291</t>
  </si>
  <si>
    <t>H292</t>
  </si>
  <si>
    <t>H301</t>
  </si>
  <si>
    <t>H302</t>
  </si>
  <si>
    <t>H311</t>
  </si>
  <si>
    <t>H312</t>
  </si>
  <si>
    <t>H321</t>
  </si>
  <si>
    <t>H322</t>
  </si>
  <si>
    <t>H331</t>
  </si>
  <si>
    <t>H332</t>
  </si>
  <si>
    <t>H341</t>
  </si>
  <si>
    <t>H342</t>
  </si>
  <si>
    <t>H351</t>
  </si>
  <si>
    <t>H352</t>
  </si>
  <si>
    <t>H361</t>
  </si>
  <si>
    <t>H362</t>
  </si>
  <si>
    <t>H371</t>
  </si>
  <si>
    <t>H372</t>
  </si>
  <si>
    <t>H381</t>
  </si>
  <si>
    <t>H382</t>
  </si>
  <si>
    <t>H391</t>
  </si>
  <si>
    <t>H392</t>
  </si>
  <si>
    <t>H401</t>
  </si>
  <si>
    <t>H402</t>
  </si>
  <si>
    <t>H411</t>
  </si>
  <si>
    <t>H412</t>
  </si>
  <si>
    <t>H421</t>
  </si>
  <si>
    <t>H422</t>
  </si>
  <si>
    <t>H431</t>
  </si>
  <si>
    <t>H432</t>
  </si>
  <si>
    <t>H441</t>
  </si>
  <si>
    <t>H442</t>
  </si>
  <si>
    <t>H451</t>
  </si>
  <si>
    <t>H452</t>
  </si>
  <si>
    <t>H461</t>
  </si>
  <si>
    <t>H462</t>
  </si>
  <si>
    <t>H471</t>
  </si>
  <si>
    <t>H472</t>
  </si>
  <si>
    <t>H481</t>
  </si>
  <si>
    <t>H482</t>
  </si>
  <si>
    <t>H491</t>
  </si>
  <si>
    <t>H492</t>
  </si>
  <si>
    <t>H501</t>
  </si>
  <si>
    <t>H502</t>
  </si>
  <si>
    <t>H511</t>
  </si>
  <si>
    <t>H512</t>
  </si>
  <si>
    <t>H521</t>
  </si>
  <si>
    <t>H522</t>
  </si>
  <si>
    <t>H531</t>
  </si>
  <si>
    <t>H532</t>
  </si>
  <si>
    <t>H541</t>
  </si>
  <si>
    <t>H542</t>
  </si>
  <si>
    <t>H551</t>
  </si>
  <si>
    <t>H552</t>
  </si>
  <si>
    <t>H561</t>
  </si>
  <si>
    <t>H562</t>
  </si>
  <si>
    <t>H571</t>
  </si>
  <si>
    <t>H572</t>
  </si>
  <si>
    <t>H581</t>
  </si>
  <si>
    <t>H582</t>
  </si>
  <si>
    <t>H591</t>
  </si>
  <si>
    <t>H592</t>
  </si>
  <si>
    <t>H601</t>
  </si>
  <si>
    <t>H602</t>
  </si>
  <si>
    <t>H611</t>
  </si>
  <si>
    <t>H612</t>
  </si>
  <si>
    <t>H621</t>
  </si>
  <si>
    <t>H622</t>
  </si>
  <si>
    <t>H631</t>
  </si>
  <si>
    <t>H632</t>
  </si>
  <si>
    <t>H641</t>
  </si>
  <si>
    <t>H642</t>
  </si>
  <si>
    <t>H651</t>
  </si>
  <si>
    <t>H652</t>
  </si>
  <si>
    <t>H661</t>
  </si>
  <si>
    <t>H662</t>
  </si>
  <si>
    <t>H671</t>
  </si>
  <si>
    <t>H672</t>
  </si>
  <si>
    <t>H681</t>
  </si>
  <si>
    <t>H682</t>
  </si>
  <si>
    <t>H691</t>
  </si>
  <si>
    <t>H692</t>
  </si>
  <si>
    <t>H701</t>
  </si>
  <si>
    <t>H702</t>
  </si>
  <si>
    <t>H711</t>
  </si>
  <si>
    <t>H712</t>
  </si>
  <si>
    <t>H721</t>
  </si>
  <si>
    <t>H722</t>
  </si>
  <si>
    <t>H731</t>
  </si>
  <si>
    <t>H732</t>
  </si>
  <si>
    <t>H741</t>
  </si>
  <si>
    <t>H742</t>
  </si>
  <si>
    <t>H751</t>
  </si>
  <si>
    <t>H752</t>
  </si>
  <si>
    <t>H761</t>
  </si>
  <si>
    <t>H762</t>
  </si>
  <si>
    <t>H771</t>
  </si>
  <si>
    <t>H772</t>
  </si>
  <si>
    <t>H781</t>
  </si>
  <si>
    <t>H782</t>
  </si>
  <si>
    <t>H791</t>
  </si>
  <si>
    <t>H792</t>
  </si>
  <si>
    <t>H801</t>
  </si>
  <si>
    <t>H802</t>
  </si>
  <si>
    <t>H811</t>
  </si>
  <si>
    <t>H812</t>
  </si>
  <si>
    <t>H821</t>
  </si>
  <si>
    <t>H822</t>
  </si>
  <si>
    <t>H831</t>
  </si>
  <si>
    <t>H832</t>
  </si>
  <si>
    <t>H841</t>
  </si>
  <si>
    <t>H842</t>
  </si>
  <si>
    <t>H851</t>
  </si>
  <si>
    <t>H852</t>
  </si>
  <si>
    <t>H861</t>
  </si>
  <si>
    <t>H862</t>
  </si>
  <si>
    <t>H871</t>
  </si>
  <si>
    <t>H872</t>
  </si>
  <si>
    <t>H881</t>
  </si>
  <si>
    <t>H882</t>
  </si>
  <si>
    <t>H891</t>
  </si>
  <si>
    <t>H892</t>
  </si>
  <si>
    <t>H901</t>
  </si>
  <si>
    <t>H902</t>
  </si>
  <si>
    <t>H911</t>
  </si>
  <si>
    <t>H912</t>
  </si>
  <si>
    <t>H921</t>
  </si>
  <si>
    <t>H922</t>
  </si>
  <si>
    <t>H931</t>
  </si>
  <si>
    <t>H932</t>
  </si>
  <si>
    <t>サービスコード</t>
    <phoneticPr fontId="30"/>
  </si>
  <si>
    <t>サービス内容略称</t>
    <rPh sb="4" eb="6">
      <t>ナイヨウ</t>
    </rPh>
    <rPh sb="6" eb="8">
      <t>リャクショウ</t>
    </rPh>
    <phoneticPr fontId="30"/>
  </si>
  <si>
    <t>算定項目</t>
    <phoneticPr fontId="30"/>
  </si>
  <si>
    <t>合成</t>
    <rPh sb="0" eb="2">
      <t>ゴウセイ</t>
    </rPh>
    <phoneticPr fontId="30"/>
  </si>
  <si>
    <t>算定</t>
    <rPh sb="0" eb="2">
      <t>サンテイ</t>
    </rPh>
    <phoneticPr fontId="30"/>
  </si>
  <si>
    <t>種類</t>
    <rPh sb="0" eb="2">
      <t>シュルイ</t>
    </rPh>
    <phoneticPr fontId="30"/>
  </si>
  <si>
    <t>項目</t>
    <rPh sb="0" eb="2">
      <t>コウモク</t>
    </rPh>
    <phoneticPr fontId="30"/>
  </si>
  <si>
    <t>単位加算</t>
    <rPh sb="0" eb="2">
      <t>タンイ</t>
    </rPh>
    <rPh sb="2" eb="4">
      <t>カサン</t>
    </rPh>
    <phoneticPr fontId="30"/>
  </si>
  <si>
    <t>月１回限度</t>
    <rPh sb="0" eb="1">
      <t>ツキ</t>
    </rPh>
    <rPh sb="2" eb="3">
      <t>カイ</t>
    </rPh>
    <rPh sb="3" eb="5">
      <t>ゲンド</t>
    </rPh>
    <phoneticPr fontId="30"/>
  </si>
  <si>
    <t>利用者負担上限額管理加算</t>
    <rPh sb="0" eb="3">
      <t>リヨウシャ</t>
    </rPh>
    <rPh sb="3" eb="5">
      <t>フタン</t>
    </rPh>
    <rPh sb="5" eb="7">
      <t>ジョウゲン</t>
    </rPh>
    <rPh sb="7" eb="8">
      <t>ガク</t>
    </rPh>
    <rPh sb="8" eb="10">
      <t>カンリ</t>
    </rPh>
    <rPh sb="10" eb="12">
      <t>カサン</t>
    </rPh>
    <phoneticPr fontId="30"/>
  </si>
  <si>
    <t>15_同行援護　名前定義</t>
    <rPh sb="3" eb="5">
      <t>ドウコウ</t>
    </rPh>
    <rPh sb="5" eb="7">
      <t>エンゴ</t>
    </rPh>
    <rPh sb="8" eb="10">
      <t>ナマエ</t>
    </rPh>
    <rPh sb="10" eb="12">
      <t>テイギ</t>
    </rPh>
    <phoneticPr fontId="4"/>
  </si>
  <si>
    <t>名前</t>
    <rPh sb="0" eb="2">
      <t>ナマエ</t>
    </rPh>
    <phoneticPr fontId="4"/>
  </si>
  <si>
    <t>_15_同援日０．５</t>
    <phoneticPr fontId="1"/>
  </si>
  <si>
    <t>_15_同援日１．０</t>
  </si>
  <si>
    <t>_15_同援日１．５</t>
  </si>
  <si>
    <t>_15_同援日２．０</t>
  </si>
  <si>
    <t>_15_同援日２．５</t>
  </si>
  <si>
    <t>_15_同援日３．０</t>
  </si>
  <si>
    <t>_15_同援日３．５</t>
  </si>
  <si>
    <t>_15_同援日４．０</t>
  </si>
  <si>
    <t>_15_同援日４．５</t>
  </si>
  <si>
    <t>_15_同援日５．０</t>
  </si>
  <si>
    <t>_15_同援日５．５</t>
  </si>
  <si>
    <t>_15_同援日６．０</t>
  </si>
  <si>
    <t>_15_同援日６．５</t>
  </si>
  <si>
    <t>_15_同援日７．０</t>
  </si>
  <si>
    <t>_15_同援日７．５</t>
  </si>
  <si>
    <t>_15_同援日８．０</t>
  </si>
  <si>
    <t>_15_同援日８．５</t>
  </si>
  <si>
    <t>_15_同援日９．０</t>
  </si>
  <si>
    <t>_15_同援日９．５</t>
  </si>
  <si>
    <t>_15_同援日１０．０</t>
  </si>
  <si>
    <t>_15_同援日１０．５</t>
  </si>
  <si>
    <t>_15_同援日増０．５</t>
    <phoneticPr fontId="4"/>
  </si>
  <si>
    <t>_15_同援日増１．０</t>
  </si>
  <si>
    <t>_15_同援日増１．５</t>
  </si>
  <si>
    <t>_15_同援日増２．０</t>
  </si>
  <si>
    <t>_15_同援日増２．５</t>
  </si>
  <si>
    <t>_15_同援日増３．０</t>
  </si>
  <si>
    <t>_15_同援日増３．５</t>
  </si>
  <si>
    <t>_15_同援日増４．０</t>
  </si>
  <si>
    <t>_15_同援日増４．５</t>
  </si>
  <si>
    <t>_15_同援日増５．０</t>
  </si>
  <si>
    <t>_15_同援日増５．５</t>
  </si>
  <si>
    <t>_15_同援日増６．０</t>
  </si>
  <si>
    <t>_15_同援日増６．５</t>
  </si>
  <si>
    <t>_15_同援日増７．０</t>
  </si>
  <si>
    <t>_15_同援日増７．５</t>
  </si>
  <si>
    <t>_15_同援日増８．０</t>
  </si>
  <si>
    <t>_15_同援日増８．５</t>
  </si>
  <si>
    <t>_15_同援日増９．０</t>
  </si>
  <si>
    <t>_15_同援日増９．５</t>
  </si>
  <si>
    <t>_15_同援日増１０．０</t>
  </si>
  <si>
    <t>_15_同援日増１０．５</t>
  </si>
  <si>
    <t>_15_同援日０．５＿０．５</t>
    <phoneticPr fontId="1"/>
  </si>
  <si>
    <t>_15_同援日０．５＿１．０</t>
  </si>
  <si>
    <t>_15_同援日０．５＿１．５</t>
  </si>
  <si>
    <t>_15_同援日０．５＿２．０</t>
    <phoneticPr fontId="1"/>
  </si>
  <si>
    <t>_15_同援日０．５＿２．５</t>
  </si>
  <si>
    <t>_15_同援日１．０＿０．５</t>
    <phoneticPr fontId="1"/>
  </si>
  <si>
    <t>_15_同援日１．０＿１．０</t>
  </si>
  <si>
    <t>_15_同援日１．０＿１．５</t>
  </si>
  <si>
    <t>_15_同援日１．０＿２．０</t>
  </si>
  <si>
    <t>_15_同援日１．５＿０．５</t>
  </si>
  <si>
    <t>_15_同援日１．５＿１．０</t>
  </si>
  <si>
    <t>_15_同援日１．５＿１．５</t>
  </si>
  <si>
    <t>_15_同援日２．０＿０．５</t>
    <phoneticPr fontId="1"/>
  </si>
  <si>
    <t>_15_同援日２．０＿１．０</t>
  </si>
  <si>
    <t>_15_同援日２．５＿０．５</t>
  </si>
  <si>
    <t>_15_同援日０．５＿０．５＿０．５</t>
    <phoneticPr fontId="1"/>
  </si>
  <si>
    <t>_15_同援日０．５＿０．５＿１．０</t>
  </si>
  <si>
    <t>_15_同援日０．５＿０．５＿１．５</t>
  </si>
  <si>
    <t>_15_同援日０．５＿０．５＿２．０</t>
  </si>
  <si>
    <t>_15_同援日０．５＿１．０＿０．５</t>
    <phoneticPr fontId="1"/>
  </si>
  <si>
    <t>_15_同援日０．５＿１．０＿１．０</t>
    <phoneticPr fontId="1"/>
  </si>
  <si>
    <t>_15_同援日０．５＿１．０＿１．５</t>
  </si>
  <si>
    <t>_15_同援日０．５＿１．５＿０．５</t>
    <phoneticPr fontId="1"/>
  </si>
  <si>
    <t>_15_同援日０．５＿１．５＿１．０</t>
    <phoneticPr fontId="1"/>
  </si>
  <si>
    <t>_15_同援日０．５＿２．０＿０．５</t>
    <phoneticPr fontId="1"/>
  </si>
  <si>
    <t>_15_同援日１．０＿０．５＿０．５</t>
    <phoneticPr fontId="1"/>
  </si>
  <si>
    <t>_15_同援日１．０＿０．５＿１．０</t>
  </si>
  <si>
    <t>_15_同援日１．０＿０．５＿１．５</t>
  </si>
  <si>
    <t>_15_同援日１．０＿１．０＿０．５</t>
    <phoneticPr fontId="1"/>
  </si>
  <si>
    <t>_15_同援日１．０＿１．０＿１．０</t>
  </si>
  <si>
    <t>_15_同援日１．０＿１．５＿０．５</t>
    <phoneticPr fontId="1"/>
  </si>
  <si>
    <t>_15_同援日１．５＿０．５＿０．５</t>
    <phoneticPr fontId="1"/>
  </si>
  <si>
    <t>_15_同援日１．５＿０．５＿１．０</t>
  </si>
  <si>
    <t>_15_同援日１．５＿１．０＿０．５</t>
    <phoneticPr fontId="1"/>
  </si>
  <si>
    <t>_15_同援日２．０＿０．５＿０．５</t>
    <phoneticPr fontId="1"/>
  </si>
  <si>
    <t>_15・基礎２</t>
  </si>
  <si>
    <t>_15・通訳</t>
  </si>
  <si>
    <t>_15・２人</t>
  </si>
  <si>
    <t>_15・A深夜</t>
  </si>
  <si>
    <t>_15・A早朝</t>
  </si>
  <si>
    <t>_15・A夜間</t>
  </si>
  <si>
    <t>_15・B深夜</t>
  </si>
  <si>
    <t>_15・B早朝</t>
  </si>
  <si>
    <t>_15・B夜間</t>
  </si>
  <si>
    <t>_15・C深夜</t>
  </si>
  <si>
    <t>_15・C夜間</t>
  </si>
  <si>
    <t>_15・盲ろう</t>
  </si>
  <si>
    <t>_15・区３</t>
  </si>
  <si>
    <t>_15・区４</t>
  </si>
  <si>
    <t>ロ　移動支援（身体介護を伴う場合）　（日中のみ）</t>
  </si>
  <si>
    <t>ロ　移動支援（身体介護を伴う場合）　（早朝のみ）</t>
  </si>
  <si>
    <t>ロ　移動支援（身体介護を伴う場合）　（夜間のみ）</t>
  </si>
  <si>
    <t>ロ　移動支援（身体介護を伴う場合）　（深夜のみ）</t>
  </si>
  <si>
    <t>ロ　移動支援（身体介護を伴う場合）　（深夜＋早朝）</t>
  </si>
  <si>
    <t>ロ　移動支援（身体介護を伴う場合）　（早朝＋日中）</t>
  </si>
  <si>
    <t>ロ　移動支援（身体介護を伴う場合）　（日中＋夜間）</t>
  </si>
  <si>
    <t>ロ　移動支援（身体介護を伴う場合）　（深夜＋早朝＋日中）</t>
  </si>
  <si>
    <t>ロ　移動支援（身体介護を伴う場合）　（夜間＋深夜）</t>
  </si>
  <si>
    <t>ロ　移動支援（身体介護を伴う場合）　（日を跨る場合　２日目深夜増分）</t>
  </si>
  <si>
    <t>ロ　移動支援（身体介護を伴う場合）　（深夜＋早朝＋日中）　　※サービス間隔が２時間未満の場合</t>
  </si>
  <si>
    <t>ロ　移動支援（身体介護を伴う場合）　（深夜＋日中）　　※サービス間隔が２時間未満の場合</t>
  </si>
  <si>
    <t>ロ　移動支援（身体介護を伴う場合）　（日中＋夜間＋深夜）　　※サービス間隔が２時間未満の場合</t>
  </si>
  <si>
    <t>ロ　移動支援（身体介護を伴う場合）　（早朝＋日中＋夜間）　　※サービス間隔が２時間未満の場合</t>
  </si>
  <si>
    <t>ロ　移動支援（身体介護を伴う場合）　（日中増分)</t>
  </si>
  <si>
    <t>ロ　移動支援（身体介護を伴う場合）　（早朝増分）</t>
  </si>
  <si>
    <t>ロ　移動支援（身体介護を伴う場合）　（夜間増分）</t>
  </si>
  <si>
    <t>ロ　移動支援（身体介護を伴う場合）　（深夜増分）</t>
  </si>
  <si>
    <t>ロ　移動支援（身体介護を伴う場合）　（重度訪問介護研修修了者：日中のみ）</t>
  </si>
  <si>
    <t>ロ　移動支援（身体介護を伴う場合）　（重度訪問介護研修修了者：早朝のみ）</t>
  </si>
  <si>
    <t>ロ　移動支援（身体介護を伴う場合）　（重度訪問介護研修修了者：夜間のみ）</t>
  </si>
  <si>
    <t>ロ　移動支援（身体介護を伴う場合）　（重度訪問介護研修修了者：深夜のみ）</t>
  </si>
  <si>
    <t>ロ　移動支援（身体介護を伴う場合）　（重度訪問介護研修修了者：深夜＋早朝）</t>
  </si>
  <si>
    <t>ロ　移動支援（身体介護を伴う場合）　（重度訪問介護研修修了者：早朝＋日中）</t>
  </si>
  <si>
    <t>ロ　移動支援（身体介護を伴う場合）　（重度訪問介護研修修了者：日中＋夜間）</t>
  </si>
  <si>
    <t>ロ　移動支援（身体介護を伴う場合）　（重度訪問介護研修修了者：夜間＋深夜）</t>
  </si>
  <si>
    <t>ロ　移動支援（身体介護を伴う場合）　（重度訪問介護研修修了者：日を跨る場合　２日目深夜増分）</t>
  </si>
  <si>
    <t>ロ　移動支援（身体介護を伴う場合）　（重度訪問介護研修修了者：深夜＋日中）　※サービス間隔が２時間未満の場合</t>
  </si>
  <si>
    <t>ロ　移動支援（身体介護を伴う場合）　（重度訪問介護研修修了者：深夜＋早朝＋日中）　※サービス間隔が２時間未満の場合</t>
  </si>
  <si>
    <t>ロ　移動支援（身体介護を伴う場合）　（重度訪問介護研修修了者：日中+夜間+深夜）　※サービス間隔が２時間未満の場合</t>
  </si>
  <si>
    <t>ロ　移動支援（身体介護を伴う場合）　（重度訪問介護研修修了者：日中増分)</t>
  </si>
  <si>
    <t>ロ　移動支援（身体介護を伴う場合）　（重度訪問介護研修修了者：早朝増分）</t>
  </si>
  <si>
    <t>ロ　移動支援（身体介護を伴う場合）　（重度訪問介護研修修了者：深夜増分）</t>
  </si>
  <si>
    <t>ニ　移動支援（身体介護を伴わない場合）　（日中のみ）</t>
  </si>
  <si>
    <t>ニ　移動支援（身体介護を伴わない場合）　（早朝のみ）</t>
  </si>
  <si>
    <t>ニ　移動支援（身体介護を伴わない場合）　（夜間のみ）</t>
  </si>
  <si>
    <t>ニ　移動支援（身体介護を伴わない場合）　（深夜のみ）</t>
  </si>
  <si>
    <t>ニ　移動支援（身体介護を伴わない場合）　（深夜＋早朝）</t>
  </si>
  <si>
    <t>ニ　移動支援（身体介護を伴わない場合）　（早朝＋日中）</t>
  </si>
  <si>
    <t>ニ　移動支援（身体介護を伴わない場合）　（日中＋夜間）</t>
  </si>
  <si>
    <t>ニ　移動支援（身体介護を伴わない場合）　（夜間＋深夜）</t>
  </si>
  <si>
    <t>ニ　移動支援（身体介護を伴わない場合）　（日を跨る場合　２日目深夜増分）</t>
  </si>
  <si>
    <t>ニ　移動支援（身体介護を伴わない場合）　（深夜＋早朝＋日中）　　※サービス間隔が２時間未満の場合</t>
  </si>
  <si>
    <t>ニ　移動支援（身体介護を伴わない場合）　（深夜＋日中）　　※サービス間隔が２時間未満の場合</t>
  </si>
  <si>
    <t>ニ　移動支援（身体介護を伴わない場合）　（日中＋夜間＋深夜）　　※サービス間隔が２時間未満の場合</t>
  </si>
  <si>
    <t>ニ　移動支援（身体介護を伴わない場合）　（日中増分)</t>
  </si>
  <si>
    <t>ニ　移動支援（身体介護を伴わない場合）　（早朝増分）</t>
  </si>
  <si>
    <t>ニ　移動支援（身体介護を伴わない場合）　（夜間増分）</t>
  </si>
  <si>
    <t>ニ　移動支援（身体介護を伴わない場合）　（深夜増分）</t>
  </si>
  <si>
    <t>ニ　移動支援（身体介護を伴わない場合）　（重度訪問介護研修終了者：日中のみ）</t>
  </si>
  <si>
    <t>ニ　移動支援（身体介護を伴わない場合）　（重度訪問介護研修終了者：早朝のみ）</t>
  </si>
  <si>
    <t>ニ　移動支援（身体介護を伴わない場合）　（重度訪問介護研修終了者：夜間のみ）</t>
  </si>
  <si>
    <t>ニ　移動支援（身体介護を伴わない場合）　（重度訪問介護研修終了者：深夜のみ）</t>
  </si>
  <si>
    <t>ニ　移動支援（身体介護を伴わない場合）　（重度訪問介護研修終了者：深夜＋早朝）</t>
  </si>
  <si>
    <t>ニ　移動支援（身体介護を伴わない場合）　（重度訪問介護研修終了者：早朝＋日中）</t>
  </si>
  <si>
    <t>ニ　移動支援（身体介護を伴わない場合）　（重度訪問介護研修終了者：日中＋夜間）</t>
  </si>
  <si>
    <t>ニ　移動支援（身体介護を伴わない場合）　（重度訪問介護研修終了者：日を跨る場合　２日目深夜増分）</t>
  </si>
  <si>
    <t>ニ　移動支援（身体介護を伴わない場合）　（重度訪問介護研修終了者：深夜＋早朝＋日中）　　※サービス間隔が２時間未満の場合</t>
  </si>
  <si>
    <t>ニ　移動支援（身体介護を伴わない場合）　（重度訪問介護研修終了者：深夜＋日中）　　※サービス間隔が２時間未満の場合</t>
  </si>
  <si>
    <t>ニ　移動支援（身体介護を伴わない場合）　（重度訪問介護研修終了者：日中＋夜間＋深夜）　　※サービス間隔が２時間未満の場合</t>
  </si>
  <si>
    <t>ニ　移動支援（身体介護を伴わない場合）　（重度訪問介護研修終了者：日中増分)</t>
  </si>
  <si>
    <t>ニ　移動支援（身体介護を伴わない場合）　（重度訪問介護研修終了者：早朝増分）</t>
  </si>
  <si>
    <t>ニ　移動支援（身体介護を伴わない場合）　（重度訪問介護研修終了者：夜間増分）</t>
  </si>
  <si>
    <t>ニ　移動支援（身体介護を伴わない場合）　（重度訪問介護研修終了者：深夜増分）</t>
  </si>
  <si>
    <t>移動支援１日０．５</t>
  </si>
  <si>
    <t>移動支援１日０．５・２人</t>
  </si>
  <si>
    <t>移動支援１日０．５・基</t>
  </si>
  <si>
    <t>移動支援１日０．５・基・２人</t>
  </si>
  <si>
    <t>移動支援１日０．５・初計</t>
  </si>
  <si>
    <t>移動支援１日０．５・２人・初計</t>
  </si>
  <si>
    <t>移動支援１日０．５・基・初計</t>
  </si>
  <si>
    <t>移動支援１日０．５・基・２人・初計</t>
  </si>
  <si>
    <t>移動支援１日１．０</t>
  </si>
  <si>
    <t>移動支援１日１．０・２人</t>
  </si>
  <si>
    <t>移動支援１日１．０・基</t>
  </si>
  <si>
    <t>移動支援１日１．０・基・２人</t>
  </si>
  <si>
    <t>移動支援１日１．０・初計</t>
  </si>
  <si>
    <t>移動支援１日１．０・２人・初計</t>
  </si>
  <si>
    <t>移動支援１日１．０・基・初計</t>
  </si>
  <si>
    <t>移動支援１日１．０・基・２人・初計</t>
  </si>
  <si>
    <t>移動支援１日１．５</t>
  </si>
  <si>
    <t>移動支援１日１．５・２人</t>
  </si>
  <si>
    <t>移動支援１日１．５・基</t>
  </si>
  <si>
    <t>移動支援１日１．５・基・２人</t>
  </si>
  <si>
    <t>移動支援１日１．５・初計</t>
  </si>
  <si>
    <t>移動支援１日１．５・２人・初計</t>
  </si>
  <si>
    <t>移動支援１日１．５・基・初計</t>
  </si>
  <si>
    <t>移動支援１日１．５・基・２人・初計</t>
  </si>
  <si>
    <t>移動支援１日２．０</t>
  </si>
  <si>
    <t>移動支援１日２．０・２人</t>
  </si>
  <si>
    <t>移動支援１日２．０・基</t>
  </si>
  <si>
    <t>移動支援１日２．０・基・２人</t>
  </si>
  <si>
    <t>移動支援１日２．０・初計</t>
  </si>
  <si>
    <t>移動支援１日２．０・２人・初計</t>
  </si>
  <si>
    <t>移動支援１日２．０・基・初計</t>
  </si>
  <si>
    <t>移動支援１日２．０・基・２人・初計</t>
  </si>
  <si>
    <t>移動支援１日２．５</t>
  </si>
  <si>
    <t>移動支援１日２．５・２人</t>
  </si>
  <si>
    <t>移動支援１日２．５・基</t>
  </si>
  <si>
    <t>移動支援１日２．５・基・２人</t>
  </si>
  <si>
    <t>移動支援１日２．５・初計</t>
  </si>
  <si>
    <t>移動支援１日２．５・２人・初計</t>
  </si>
  <si>
    <t>移動支援１日２．５・基・初計</t>
  </si>
  <si>
    <t>移動支援１日２．５・基・２人・初計</t>
  </si>
  <si>
    <t>移動支援１日３．０</t>
  </si>
  <si>
    <t>移動支援１日３．０・２人</t>
  </si>
  <si>
    <t>移動支援１日３．０・基</t>
  </si>
  <si>
    <t>移動支援１日３．０・基・２人</t>
  </si>
  <si>
    <t>移動支援１日３．０・初計</t>
  </si>
  <si>
    <t>移動支援１日３．０・２人・初計</t>
  </si>
  <si>
    <t>移動支援１日３．０・基・初計</t>
  </si>
  <si>
    <t>移動支援１日３．０・基・２人・初計</t>
  </si>
  <si>
    <t>移動支援１日３．５</t>
  </si>
  <si>
    <t>移動支援１日３．５・２人</t>
  </si>
  <si>
    <t>移動支援１日３．５・基</t>
  </si>
  <si>
    <t>移動支援１日３．５・基・２人</t>
  </si>
  <si>
    <t>移動支援１日３．５・初計</t>
  </si>
  <si>
    <t>移動支援１日３．５・２人・初計</t>
  </si>
  <si>
    <t>移動支援１日３．５・基・初計</t>
  </si>
  <si>
    <t>移動支援１日３．５・基・２人・初計</t>
  </si>
  <si>
    <t>移動支援１日４．０</t>
  </si>
  <si>
    <t>移動支援１日４．０・２人</t>
  </si>
  <si>
    <t>移動支援１日４．０・基</t>
  </si>
  <si>
    <t>移動支援１日４．０・基・２人</t>
  </si>
  <si>
    <t>移動支援１日４．０・初計</t>
  </si>
  <si>
    <t>移動支援１日４．０・２人・初計</t>
  </si>
  <si>
    <t>移動支援１日４．０・基・初計</t>
  </si>
  <si>
    <t>移動支援１日４．０・基・２人・初計</t>
  </si>
  <si>
    <t>移動支援１日４．５</t>
  </si>
  <si>
    <t>移動支援１日４．５・２人</t>
  </si>
  <si>
    <t>移動支援１日４．５・基</t>
  </si>
  <si>
    <t>移動支援１日４．５・基・２人</t>
  </si>
  <si>
    <t>移動支援１日４．５・初計</t>
  </si>
  <si>
    <t>移動支援１日４．５・２人・初計</t>
  </si>
  <si>
    <t>移動支援１日４．５・基・初計</t>
  </si>
  <si>
    <t>移動支援１日４．５・基・２人・初計</t>
  </si>
  <si>
    <t>移動支援１日５．０</t>
  </si>
  <si>
    <t>移動支援１日５．０・２人</t>
  </si>
  <si>
    <t>移動支援１日５．０・基</t>
  </si>
  <si>
    <t>移動支援１日５．０・基・２人</t>
  </si>
  <si>
    <t>移動支援１日５．０・初計</t>
  </si>
  <si>
    <t>移動支援１日５．０・２人・初計</t>
  </si>
  <si>
    <t>移動支援１日５．０・基・初計</t>
  </si>
  <si>
    <t>移動支援１日５．０・基・２人・初計</t>
  </si>
  <si>
    <t>移動支援１日５．５</t>
  </si>
  <si>
    <t>移動支援１日５．５・２人</t>
  </si>
  <si>
    <t>移動支援１日５．５・基</t>
  </si>
  <si>
    <t>移動支援１日５．５・基・２人</t>
  </si>
  <si>
    <t>移動支援１日５．５・初計</t>
  </si>
  <si>
    <t>移動支援１日５．５・２人・初計</t>
  </si>
  <si>
    <t>移動支援１日５．５・基・初計</t>
  </si>
  <si>
    <t>移動支援１日５．５・基・２人・初計</t>
  </si>
  <si>
    <t>移動支援１日６．０</t>
  </si>
  <si>
    <t>移動支援１日６．０・２人</t>
  </si>
  <si>
    <t>移動支援１日６．０・基</t>
  </si>
  <si>
    <t>移動支援１日６．０・基・２人</t>
  </si>
  <si>
    <t>移動支援１日６．０・初計</t>
  </si>
  <si>
    <t>移動支援１日６．０・２人・初計</t>
  </si>
  <si>
    <t>移動支援１日６．０・基・初計</t>
  </si>
  <si>
    <t>移動支援１日６．０・基・２人・初計</t>
  </si>
  <si>
    <t>移動支援１日６．５</t>
  </si>
  <si>
    <t>移動支援１日６．５・２人</t>
  </si>
  <si>
    <t>移動支援１日６．５・基</t>
  </si>
  <si>
    <t>移動支援１日６．５・基・２人</t>
  </si>
  <si>
    <t>移動支援１日６．５・初計</t>
  </si>
  <si>
    <t>移動支援１日６．５・２人・初計</t>
  </si>
  <si>
    <t>移動支援１日６．５・基・初計</t>
  </si>
  <si>
    <t>移動支援１日６．５・基・２人・初計</t>
  </si>
  <si>
    <t>移動支援１日７．０</t>
  </si>
  <si>
    <t>移動支援１日７．０・２人</t>
  </si>
  <si>
    <t>移動支援１日７．０・基</t>
  </si>
  <si>
    <t>移動支援１日７．０・基・２人</t>
  </si>
  <si>
    <t>移動支援１日７．０・初計</t>
  </si>
  <si>
    <t>移動支援１日７．０・２人・初計</t>
  </si>
  <si>
    <t>移動支援１日７．０・基・初計</t>
  </si>
  <si>
    <t>移動支援１日７．０・基・２人・初計</t>
  </si>
  <si>
    <t>移動支援１日７．５</t>
  </si>
  <si>
    <t>移動支援１日７．５・２人</t>
  </si>
  <si>
    <t>移動支援１日７．５・基</t>
  </si>
  <si>
    <t>移動支援１日７．５・基・２人</t>
  </si>
  <si>
    <t>移動支援１日７．５・初計</t>
  </si>
  <si>
    <t>移動支援１日７．５・２人・初計</t>
  </si>
  <si>
    <t>移動支援１日７．５・基・初計</t>
  </si>
  <si>
    <t>移動支援１日７．５・基・２人・初計</t>
  </si>
  <si>
    <t>移動支援１日８．０</t>
  </si>
  <si>
    <t>移動支援１日８．０・２人</t>
  </si>
  <si>
    <t>移動支援１日８．０・基</t>
  </si>
  <si>
    <t>移動支援１日８．０・基・２人</t>
  </si>
  <si>
    <t>移動支援１日８．０・初計</t>
  </si>
  <si>
    <t>移動支援１日８．０・２人・初計</t>
  </si>
  <si>
    <t>移動支援１日８．０・基・初計</t>
  </si>
  <si>
    <t>移動支援１日８．０・基・２人・初計</t>
  </si>
  <si>
    <t>移動支援１日８．５</t>
  </si>
  <si>
    <t>移動支援１日８．５・２人</t>
  </si>
  <si>
    <t>移動支援１日８．５・基</t>
  </si>
  <si>
    <t>移動支援１日８．５・基・２人</t>
  </si>
  <si>
    <t>移動支援１日８．５・初計</t>
  </si>
  <si>
    <t>移動支援１日８．５・２人・初計</t>
  </si>
  <si>
    <t>移動支援１日８．５・基・初計</t>
  </si>
  <si>
    <t>移動支援１日８．５・基・２人・初計</t>
  </si>
  <si>
    <t>移動支援１日９．０</t>
  </si>
  <si>
    <t>移動支援１日９．０・２人</t>
  </si>
  <si>
    <t>移動支援１日９．０・基</t>
  </si>
  <si>
    <t>移動支援１日９．０・基・２人</t>
  </si>
  <si>
    <t>移動支援１日９．０・初計</t>
  </si>
  <si>
    <t>移動支援１日９．０・２人・初計</t>
  </si>
  <si>
    <t>移動支援１日９．０・基・初計</t>
  </si>
  <si>
    <t>移動支援１日９．０・基・２人・初計</t>
  </si>
  <si>
    <t>移動支援１日９．５</t>
  </si>
  <si>
    <t>移動支援１日９．５・２人</t>
  </si>
  <si>
    <t>移動支援１日９．５・基</t>
  </si>
  <si>
    <t>移動支援１日９．５・基・２人</t>
  </si>
  <si>
    <t>移動支援１日９．５・初計</t>
  </si>
  <si>
    <t>移動支援１日９．５・２人・初計</t>
  </si>
  <si>
    <t>移動支援１日９．５・基・初計</t>
  </si>
  <si>
    <t>移動支援１日９．５・基・２人・初計</t>
  </si>
  <si>
    <t>移動支援１日１０．０</t>
  </si>
  <si>
    <t>移動支援１日１０．０・２人</t>
  </si>
  <si>
    <t>移動支援１日１０．０・基</t>
  </si>
  <si>
    <t>移動支援１日１０．０・基・２人</t>
  </si>
  <si>
    <t>移動支援１日１０．０・初計</t>
  </si>
  <si>
    <t>移動支援１日１０．０・２人・初計</t>
  </si>
  <si>
    <t>移動支援１日１０．０・基・初計</t>
  </si>
  <si>
    <t>移動支援１日１０．０・基・２人・初計</t>
  </si>
  <si>
    <t>移動支援１日１０．５</t>
  </si>
  <si>
    <t>移動支援１日１０．５・２人</t>
  </si>
  <si>
    <t>移動支援１日１０．５・基</t>
  </si>
  <si>
    <t>移動支援１日１０．５・基・２人</t>
  </si>
  <si>
    <t>移動支援１日１０．５・初計</t>
  </si>
  <si>
    <t>移動支援１日１０．５・２人・初計</t>
  </si>
  <si>
    <t>移動支援１日１０．５・基・初計</t>
  </si>
  <si>
    <t>移動支援１日１０．５・基・２人・初計</t>
  </si>
  <si>
    <t>移動支援１早０．５</t>
  </si>
  <si>
    <t>移動支援１早０．５・２人</t>
  </si>
  <si>
    <t>移動支援１早０．５・基</t>
  </si>
  <si>
    <t>移動支援１早０．５・基・２人</t>
  </si>
  <si>
    <t>移動支援１早０．５・初計</t>
  </si>
  <si>
    <t>移動支援１早０．５・２人・初計</t>
  </si>
  <si>
    <t>移動支援１早０．５・基・初計</t>
  </si>
  <si>
    <t>移動支援１早０．５・基・２人・初計</t>
  </si>
  <si>
    <t>移動支援１早１．０</t>
  </si>
  <si>
    <t>移動支援１早１．０・２人</t>
  </si>
  <si>
    <t>移動支援１早１．０・基</t>
  </si>
  <si>
    <t>移動支援１早１．０・基・２人</t>
  </si>
  <si>
    <t>移動支援１早１．０・初計</t>
  </si>
  <si>
    <t>移動支援１早１．０・２人・初計</t>
  </si>
  <si>
    <t>移動支援１早１．０・基・初計</t>
  </si>
  <si>
    <t>移動支援１早１．０・基・２人・初計</t>
  </si>
  <si>
    <t>移動支援１早１．５</t>
  </si>
  <si>
    <t>移動支援１早１．５・２人</t>
  </si>
  <si>
    <t>移動支援１早１．５・基</t>
  </si>
  <si>
    <t>移動支援１早１．５・基・２人</t>
  </si>
  <si>
    <t>移動支援１早１．５・初計</t>
  </si>
  <si>
    <t>移動支援１早１．５・２人・初計</t>
  </si>
  <si>
    <t>移動支援１早１．５・基・初計</t>
  </si>
  <si>
    <t>移動支援１早１．５・基・２人・初計</t>
  </si>
  <si>
    <t>移動支援１早２．０</t>
  </si>
  <si>
    <t>移動支援１早２．０・２人</t>
  </si>
  <si>
    <t>移動支援１早２．０・基</t>
  </si>
  <si>
    <t>移動支援１早２．０・基・２人</t>
  </si>
  <si>
    <t>移動支援１早２．０・初計</t>
  </si>
  <si>
    <t>移動支援１早２．０・２人・初計</t>
  </si>
  <si>
    <t>移動支援１早２．０・基・初計</t>
  </si>
  <si>
    <t>移動支援１早２．０・基・２人・初計</t>
  </si>
  <si>
    <t>移動支援１早２．５</t>
  </si>
  <si>
    <t>移動支援１早２．５・２人</t>
  </si>
  <si>
    <t>移動支援１早２．５・基</t>
  </si>
  <si>
    <t>移動支援１早２．５・基・２人</t>
  </si>
  <si>
    <t>移動支援１早２．５・初計</t>
  </si>
  <si>
    <t>移動支援１早２．５・２人・初計</t>
  </si>
  <si>
    <t>移動支援１早２．５・基・初計</t>
  </si>
  <si>
    <t>移動支援１早２．５・基・２人・初計</t>
  </si>
  <si>
    <t>移動支援１夜０．５</t>
  </si>
  <si>
    <t>移動支援１夜０．５・２人</t>
  </si>
  <si>
    <t>移動支援１夜０．５・基</t>
  </si>
  <si>
    <t>移動支援１夜０．５・基・２人</t>
  </si>
  <si>
    <t>移動支援１夜０．５・初計</t>
  </si>
  <si>
    <t>移動支援１夜０．５・２人・初計</t>
  </si>
  <si>
    <t>移動支援１夜０．５・基・初計</t>
  </si>
  <si>
    <t>移動支援１夜０．５・基・２人・初計</t>
  </si>
  <si>
    <t>移動支援１夜１．０</t>
  </si>
  <si>
    <t>移動支援１夜１．０・２人</t>
  </si>
  <si>
    <t>移動支援１夜１．０・基</t>
  </si>
  <si>
    <t>移動支援１夜１．０・基・２人</t>
  </si>
  <si>
    <t>移動支援１夜１．０・初計</t>
  </si>
  <si>
    <t>移動支援１夜１．０・２人・初計</t>
  </si>
  <si>
    <t>移動支援１夜１．０・基・初計</t>
  </si>
  <si>
    <t>移動支援１夜１．０・基・２人・初計</t>
  </si>
  <si>
    <t>移動支援１夜１．５</t>
  </si>
  <si>
    <t>移動支援１夜１．５・２人</t>
  </si>
  <si>
    <t>移動支援１夜１．５・基</t>
  </si>
  <si>
    <t>移動支援１夜１．５・基・２人</t>
  </si>
  <si>
    <t>移動支援１夜１．５・初計</t>
  </si>
  <si>
    <t>移動支援１夜１．５・２人・初計</t>
  </si>
  <si>
    <t>移動支援１夜１．５・基・初計</t>
  </si>
  <si>
    <t>移動支援１夜１．５・基・２人・初計</t>
  </si>
  <si>
    <t>移動支援１夜２．０</t>
  </si>
  <si>
    <t>移動支援１夜２．０・２人</t>
  </si>
  <si>
    <t>移動支援１夜２．０・基</t>
  </si>
  <si>
    <t>移動支援１夜２．０・基・２人</t>
  </si>
  <si>
    <t>移動支援１夜２．０・初計</t>
  </si>
  <si>
    <t>移動支援１夜２．０・２人・初計</t>
  </si>
  <si>
    <t>移動支援１夜２．０・基・初計</t>
  </si>
  <si>
    <t>移動支援１夜２．０・基・２人・初計</t>
  </si>
  <si>
    <t>移動支援１夜２．５</t>
  </si>
  <si>
    <t>移動支援１夜２．５・２人</t>
  </si>
  <si>
    <t>移動支援１夜２．５・基</t>
  </si>
  <si>
    <t>移動支援１夜２．５・基・２人</t>
  </si>
  <si>
    <t>移動支援１夜２．５・初計</t>
  </si>
  <si>
    <t>移動支援１夜２．５・２人・初計</t>
  </si>
  <si>
    <t>移動支援１夜２．５・基・初計</t>
  </si>
  <si>
    <t>移動支援１夜２．５・基・２人・初計</t>
  </si>
  <si>
    <t>移動支援１夜３．０</t>
  </si>
  <si>
    <t>移動支援１夜３．０・２人</t>
  </si>
  <si>
    <t>移動支援１夜３．０・基</t>
  </si>
  <si>
    <t>移動支援１夜３．０・基・２人</t>
  </si>
  <si>
    <t>移動支援１夜３．０・初計</t>
  </si>
  <si>
    <t>移動支援１夜３．０・２人・初計</t>
  </si>
  <si>
    <t>移動支援１夜３．０・基・初計</t>
  </si>
  <si>
    <t>移動支援１夜３．０・基・２人・初計</t>
  </si>
  <si>
    <t>移動支援１夜３．５</t>
  </si>
  <si>
    <t>移動支援１夜３．５・２人</t>
  </si>
  <si>
    <t>移動支援１夜３．５・基</t>
  </si>
  <si>
    <t>移動支援１夜３．５・基・２人</t>
  </si>
  <si>
    <t>移動支援１夜３．５・初計</t>
  </si>
  <si>
    <t>移動支援１夜３．５・２人・初計</t>
  </si>
  <si>
    <t>移動支援１夜３．５・基・初計</t>
  </si>
  <si>
    <t>移動支援１夜３．５・基・２人・初計</t>
  </si>
  <si>
    <t>移動支援１夜４．０</t>
  </si>
  <si>
    <t>移動支援１夜４．０・２人</t>
  </si>
  <si>
    <t>移動支援１夜４．０・基</t>
  </si>
  <si>
    <t>移動支援１夜４．０・基・２人</t>
  </si>
  <si>
    <t>移動支援１夜４．０・初計</t>
  </si>
  <si>
    <t>移動支援１夜４．０・２人・初計</t>
  </si>
  <si>
    <t>移動支援１夜４．０・基・初計</t>
  </si>
  <si>
    <t>移動支援１夜４．０・基・２人・初計</t>
  </si>
  <si>
    <t>移動支援１夜４．５</t>
  </si>
  <si>
    <t>移動支援１夜４．５・２人</t>
  </si>
  <si>
    <t>移動支援１夜４．５・基</t>
  </si>
  <si>
    <t>移動支援１夜４．５・基・２人</t>
  </si>
  <si>
    <t>移動支援１夜４．５・初計</t>
  </si>
  <si>
    <t>移動支援１夜４．５・２人・初計</t>
  </si>
  <si>
    <t>移動支援１夜４．５・基・初計</t>
  </si>
  <si>
    <t>移動支援１夜４．５・基・２人・初計</t>
  </si>
  <si>
    <t>移動支援１深０．５</t>
  </si>
  <si>
    <t>移動支援１深０．５・２人</t>
  </si>
  <si>
    <t>移動支援１深０．５・基</t>
  </si>
  <si>
    <t>移動支援１深０．５・基・２人</t>
  </si>
  <si>
    <t>移動支援１深０．５・初計</t>
  </si>
  <si>
    <t>移動支援１深０．５・２人・初計</t>
  </si>
  <si>
    <t>移動支援１深０．５・基・初計</t>
  </si>
  <si>
    <t>移動支援１深０．５・基・２人・初計</t>
  </si>
  <si>
    <t>移動支援１深１．０</t>
  </si>
  <si>
    <t>移動支援１深１．０・２人</t>
  </si>
  <si>
    <t>移動支援１深１．０・基</t>
  </si>
  <si>
    <t>移動支援１深１．０・基・２人</t>
  </si>
  <si>
    <t>移動支援１深１．０・初計</t>
  </si>
  <si>
    <t>移動支援１深１．０・２人・初計</t>
  </si>
  <si>
    <t>移動支援１深１．０・基・初計</t>
  </si>
  <si>
    <t>移動支援１深１．０・基・２人・初計</t>
  </si>
  <si>
    <t>移動支援１深１．５</t>
  </si>
  <si>
    <t>移動支援１深１．５・２人</t>
  </si>
  <si>
    <t>移動支援１深１．５・基</t>
  </si>
  <si>
    <t>移動支援１深１．５・基・２人</t>
  </si>
  <si>
    <t>移動支援１深１．５・初計</t>
  </si>
  <si>
    <t>移動支援１深１．５・２人・初計</t>
  </si>
  <si>
    <t>移動支援１深１．５・基・初計</t>
  </si>
  <si>
    <t>移動支援１深１．５・基・２人・初計</t>
  </si>
  <si>
    <t>移動支援１深２．０</t>
  </si>
  <si>
    <t>移動支援１深２．０・２人</t>
  </si>
  <si>
    <t>移動支援１深２．０・基</t>
  </si>
  <si>
    <t>移動支援１深２．０・基・２人</t>
  </si>
  <si>
    <t>移動支援１深２．０・初計</t>
  </si>
  <si>
    <t>移動支援１深２．０・２人・初計</t>
  </si>
  <si>
    <t>移動支援１深２．０・基・初計</t>
  </si>
  <si>
    <t>移動支援１深２．０・基・２人・初計</t>
  </si>
  <si>
    <t>移動支援１深２．５</t>
  </si>
  <si>
    <t>移動支援１深２．５・２人</t>
  </si>
  <si>
    <t>移動支援１深２．５・基</t>
  </si>
  <si>
    <t>移動支援１深２．５・基・２人</t>
  </si>
  <si>
    <t>移動支援１深２．５・初計</t>
  </si>
  <si>
    <t>移動支援１深２．５・２人・初計</t>
  </si>
  <si>
    <t>移動支援１深２．５・基・初計</t>
  </si>
  <si>
    <t>移動支援１深２．５・基・２人・初計</t>
  </si>
  <si>
    <t>移動支援１深３．０</t>
  </si>
  <si>
    <t>移動支援１深３．０・２人</t>
  </si>
  <si>
    <t>移動支援１深３．０・基</t>
  </si>
  <si>
    <t>移動支援１深３．０・基・２人</t>
  </si>
  <si>
    <t>移動支援１深３．０・初計</t>
  </si>
  <si>
    <t>移動支援１深３．０・２人・初計</t>
  </si>
  <si>
    <t>移動支援１深３．０・基・初計</t>
  </si>
  <si>
    <t>移動支援１深３．０・基・２人・初計</t>
  </si>
  <si>
    <t>移動支援１深３．５</t>
  </si>
  <si>
    <t>移動支援１深３．５・２人</t>
  </si>
  <si>
    <t>移動支援１深３．５・基</t>
  </si>
  <si>
    <t>移動支援１深３．５・基・２人</t>
  </si>
  <si>
    <t>移動支援１深３．５・初計</t>
  </si>
  <si>
    <t>移動支援１深３．５・２人・初計</t>
  </si>
  <si>
    <t>移動支援１深３．５・基・初計</t>
  </si>
  <si>
    <t>移動支援１深３．５・基・２人・初計</t>
  </si>
  <si>
    <t>移動支援１深４．０</t>
  </si>
  <si>
    <t>移動支援１深４．０・２人</t>
  </si>
  <si>
    <t>移動支援１深４．０・基</t>
  </si>
  <si>
    <t>移動支援１深４．０・基・２人</t>
  </si>
  <si>
    <t>移動支援１深４．０・初計</t>
  </si>
  <si>
    <t>移動支援１深４．０・２人・初計</t>
  </si>
  <si>
    <t>移動支援１深４．０・基・初計</t>
  </si>
  <si>
    <t>移動支援１深４．０・基・２人・初計</t>
  </si>
  <si>
    <t>移動支援１深４．５</t>
  </si>
  <si>
    <t>移動支援１深４．５・２人</t>
  </si>
  <si>
    <t>移動支援１深４．５・基</t>
  </si>
  <si>
    <t>移動支援１深４．５・基・２人</t>
  </si>
  <si>
    <t>移動支援１深４．５・初計</t>
  </si>
  <si>
    <t>移動支援１深４．５・２人・初計</t>
  </si>
  <si>
    <t>移動支援１深４．５・基・初計</t>
  </si>
  <si>
    <t>移動支援１深４．５・基・２人・初計</t>
  </si>
  <si>
    <t>移動支援１深５．０</t>
  </si>
  <si>
    <t>移動支援１深５．０・２人</t>
  </si>
  <si>
    <t>移動支援１深５．０・基</t>
  </si>
  <si>
    <t>移動支援１深５．０・基・２人</t>
  </si>
  <si>
    <t>移動支援１深５．０・初計</t>
  </si>
  <si>
    <t>移動支援１深５．０・２人・初計</t>
  </si>
  <si>
    <t>移動支援１深５．０・基・初計</t>
  </si>
  <si>
    <t>移動支援１深５．０・基・２人・初計</t>
  </si>
  <si>
    <t>移動支援１深５．５</t>
  </si>
  <si>
    <t>移動支援１深５．５・２人</t>
  </si>
  <si>
    <t>移動支援１深５．５・基</t>
  </si>
  <si>
    <t>移動支援１深５．５・基・２人</t>
  </si>
  <si>
    <t>移動支援１深５．５・初計</t>
  </si>
  <si>
    <t>移動支援１深５．５・２人・初計</t>
  </si>
  <si>
    <t>移動支援１深５．５・基・初計</t>
  </si>
  <si>
    <t>移動支援１深５．５・基・２人・初計</t>
  </si>
  <si>
    <t>移動支援１深６．０</t>
  </si>
  <si>
    <t>移動支援１深６．０・２人</t>
  </si>
  <si>
    <t>移動支援１深６．０・基</t>
  </si>
  <si>
    <t>移動支援１深６．０・基・２人</t>
  </si>
  <si>
    <t>移動支援１深６．０・初計</t>
  </si>
  <si>
    <t>移動支援１深６．０・２人・初計</t>
  </si>
  <si>
    <t>移動支援１深６．０・基・初計</t>
  </si>
  <si>
    <t>移動支援１深６．０・基・２人・初計</t>
  </si>
  <si>
    <t>移動支援１深６．５</t>
  </si>
  <si>
    <t>移動支援１深６．５・２人</t>
  </si>
  <si>
    <t>移動支援１深６．５・基</t>
  </si>
  <si>
    <t>移動支援１深６．５・基・２人</t>
  </si>
  <si>
    <t>移動支援１深６．５・初計</t>
  </si>
  <si>
    <t>移動支援１深６．５・２人・初計</t>
  </si>
  <si>
    <t>移動支援１深６．５・基・初計</t>
  </si>
  <si>
    <t>移動支援１深６．５・基・２人・初計</t>
  </si>
  <si>
    <t>移動支援１深０．５・早０．５</t>
  </si>
  <si>
    <t>移動支援１深０．５・早０．５・２人</t>
  </si>
  <si>
    <t>移動支援１深０．５・早０．５・基</t>
  </si>
  <si>
    <t>移動支援１深０．５・早０．５・基・２人</t>
  </si>
  <si>
    <t>移動支援１深０．５・早０．５・初計</t>
  </si>
  <si>
    <t>移動支援１深０．５・早０．５・２人・初計</t>
  </si>
  <si>
    <t>移動支援１深０．５・早０．５・基・初計</t>
  </si>
  <si>
    <t>移動支援１深０．５・早０．５・基・２人・初計</t>
  </si>
  <si>
    <t>移動支援１深０．５・早１．０</t>
  </si>
  <si>
    <t>移動支援１深０．５・早１．０・２人</t>
  </si>
  <si>
    <t>移動支援１深０．５・早１．０・基</t>
  </si>
  <si>
    <t>移動支援１深０．５・早１．０・基・２人</t>
  </si>
  <si>
    <t>移動支援１深０．５・早１．０・初計</t>
  </si>
  <si>
    <t>移動支援１深０．５・早１．０・２人・初計</t>
  </si>
  <si>
    <t>移動支援１深０．５・早１．０・基・初計</t>
  </si>
  <si>
    <t>移動支援１深０．５・早１．０・基・２人・初計</t>
  </si>
  <si>
    <t>移動支援１深０．５・早１．５</t>
  </si>
  <si>
    <t>移動支援１深０．５・早１．５・２人</t>
  </si>
  <si>
    <t>移動支援１深０．５・早１．５・基</t>
  </si>
  <si>
    <t>移動支援１深０．５・早１．５・基・２人</t>
  </si>
  <si>
    <t>移動支援１深０．５・早１．５・初計</t>
  </si>
  <si>
    <t>移動支援１深０．５・早１．５・２人・初計</t>
  </si>
  <si>
    <t>移動支援１深０．５・早１．５・基・初計</t>
  </si>
  <si>
    <t>移動支援１深０．５・早１．５・基・２人・初計</t>
  </si>
  <si>
    <t>移動支援１深０．５・早２．０</t>
  </si>
  <si>
    <t>移動支援１深０．５・早２．０・２人</t>
  </si>
  <si>
    <t>移動支援１深０．５・早２．０・基</t>
  </si>
  <si>
    <t>移動支援１深０．５・早２．０・基・２人</t>
  </si>
  <si>
    <t>移動支援１深０．５・早２．０・初計</t>
  </si>
  <si>
    <t>移動支援１深０．５・早２．０・２人・初計</t>
  </si>
  <si>
    <t>移動支援１深０．５・早２．０・基・初計</t>
  </si>
  <si>
    <t>移動支援１深０．５・早２．０・基・２人・初計</t>
  </si>
  <si>
    <t>移動支援１深０．５・早２．５</t>
  </si>
  <si>
    <t>移動支援１深０．５・早２．５・２人</t>
  </si>
  <si>
    <t>移動支援１深０．５・早２．５・基</t>
  </si>
  <si>
    <t>移動支援１深０．５・早２．５・基・２人</t>
  </si>
  <si>
    <t>移動支援１深０．５・早２．５・初計</t>
  </si>
  <si>
    <t>移動支援１深０．５・早２．５・２人・初計</t>
  </si>
  <si>
    <t>移動支援１深０．５・早２．５・基・初計</t>
  </si>
  <si>
    <t>移動支援１深０．５・早２．５・基・２人・初計</t>
  </si>
  <si>
    <t>移動支援１深１．０・早０．５</t>
  </si>
  <si>
    <t>移動支援１深１．０・早０．５・２人</t>
  </si>
  <si>
    <t>移動支援１深１．０・早０．５・基</t>
  </si>
  <si>
    <t>移動支援１深１．０・早０．５・基・２人</t>
  </si>
  <si>
    <t>移動支援１深１．０・早０．５・初計</t>
  </si>
  <si>
    <t>移動支援１深１．０・早０．５・２人・初計</t>
  </si>
  <si>
    <t>移動支援１深１．０・早０．５・基・初計</t>
  </si>
  <si>
    <t>移動支援１深１．０・早０．５・基・２人・初計</t>
  </si>
  <si>
    <t>移動支援１深１．０・早１．０</t>
  </si>
  <si>
    <t>移動支援１深１．０・早１．０・２人</t>
  </si>
  <si>
    <t>移動支援１深１．０・早１．０・基</t>
  </si>
  <si>
    <t>移動支援１深１．０・早１．０・基・２人</t>
  </si>
  <si>
    <t>移動支援１深１．０・早１．０・初計</t>
  </si>
  <si>
    <t>移動支援１深１．０・早１．０・２人・初計</t>
  </si>
  <si>
    <t>移動支援１深１．０・早１．０・基・初計</t>
  </si>
  <si>
    <t>移動支援１深１．０・早１．０・基・２人・初計</t>
  </si>
  <si>
    <t>移動支援１深１．０・早１．５</t>
  </si>
  <si>
    <t>移動支援１深１．０・早１．５・２人</t>
  </si>
  <si>
    <t>移動支援１深１．０・早１．５・基</t>
  </si>
  <si>
    <t>移動支援１深１．０・早１．５・基・２人</t>
  </si>
  <si>
    <t>移動支援１深１．０・早１．５・初計</t>
  </si>
  <si>
    <t>移動支援１深１．０・早１．５・２人・初計</t>
  </si>
  <si>
    <t>移動支援１深１．０・早１．５・基・初計</t>
  </si>
  <si>
    <t>移動支援１深１．０・早１．５・基・２人・初計</t>
  </si>
  <si>
    <t>移動支援１深１．０・早２．０</t>
  </si>
  <si>
    <t>移動支援１深１．０・早２．０・２人</t>
  </si>
  <si>
    <t>移動支援１深１．０・早２．０・基</t>
  </si>
  <si>
    <t>移動支援１深１．０・早２．０・基・２人</t>
  </si>
  <si>
    <t>移動支援１深１．０・早２．０・初計</t>
  </si>
  <si>
    <t>移動支援１深１．０・早２．０・２人・初計</t>
  </si>
  <si>
    <t>移動支援１深１．０・早２．０・基・初計</t>
  </si>
  <si>
    <t>移動支援１深１．０・早２．０・基・２人・初計</t>
  </si>
  <si>
    <t>移動支援１深１．５・早０．５</t>
  </si>
  <si>
    <t>移動支援１深１．５・早０．５・２人</t>
  </si>
  <si>
    <t>移動支援１深１．５・早０．５・基</t>
  </si>
  <si>
    <t>移動支援１深１．５・早０．５・基・２人</t>
  </si>
  <si>
    <t>移動支援１深１．５・早０．５・初計</t>
  </si>
  <si>
    <t>移動支援１深１．５・早０．５・２人・初計</t>
  </si>
  <si>
    <t>移動支援１深１．５・早０．５・基・初計</t>
  </si>
  <si>
    <t>移動支援１深１．５・早０．５・基・２人・初計</t>
  </si>
  <si>
    <t>移動支援１深１．５・早１．０</t>
  </si>
  <si>
    <t>移動支援１深１．５・早１．０・２人</t>
  </si>
  <si>
    <t>移動支援１深１．５・早１．０・基</t>
  </si>
  <si>
    <t>移動支援１深１．５・早１．０・基・２人</t>
  </si>
  <si>
    <t>移動支援１深１．５・早１．０・初計</t>
  </si>
  <si>
    <t>移動支援１深１．５・早１．０・２人・初計</t>
  </si>
  <si>
    <t>移動支援１深１．５・早１．０・基・初計</t>
  </si>
  <si>
    <t>移動支援１深１．５・早１．０・基・２人・初計</t>
  </si>
  <si>
    <t>移動支援１深１．５・早１．５</t>
  </si>
  <si>
    <t>移動支援１深１．５・早１．５・２人</t>
  </si>
  <si>
    <t>移動支援１深１．５・早１．５・基</t>
  </si>
  <si>
    <t>移動支援１深１．５・早１．５・基・２人</t>
  </si>
  <si>
    <t>移動支援１深１．５・早１．５・初計</t>
  </si>
  <si>
    <t>移動支援１深１．５・早１．５・２人・初計</t>
  </si>
  <si>
    <t>移動支援１深１．５・早１．５・基・初計</t>
  </si>
  <si>
    <t>移動支援１深１．５・早１．５・基・２人・初計</t>
  </si>
  <si>
    <t>移動支援１深２．０・早０．５</t>
  </si>
  <si>
    <t>移動支援１深２．０・早０．５・２人</t>
  </si>
  <si>
    <t>移動支援１深２．０・早０．５・基</t>
  </si>
  <si>
    <t>移動支援１深２．０・早０．５・基・２人</t>
  </si>
  <si>
    <t>移動支援１深２．０・早０．５・初計</t>
  </si>
  <si>
    <t>移動支援１深２．０・早０．５・２人・初計</t>
  </si>
  <si>
    <t>移動支援１深２．０・早０．５・基・初計</t>
  </si>
  <si>
    <t>移動支援１深２．０・早０．５・基・２人・初計</t>
  </si>
  <si>
    <t>移動支援１深２．０・早１．０</t>
  </si>
  <si>
    <t>移動支援１深２．０・早１．０・２人</t>
  </si>
  <si>
    <t>移動支援１深２．０・早１．０・基</t>
  </si>
  <si>
    <t>移動支援１深２．０・早１．０・基・２人</t>
  </si>
  <si>
    <t>移動支援１深２．０・早１．０・初計</t>
  </si>
  <si>
    <t>移動支援１深２．０・早１．０・２人・初計</t>
  </si>
  <si>
    <t>移動支援１深２．０・早１．０・基・初計</t>
  </si>
  <si>
    <t>移動支援１深２．０・早１．０・基・２人・初計</t>
  </si>
  <si>
    <t>移動支援１深２．５・早０．５</t>
  </si>
  <si>
    <t>移動支援１深２．５・早０．５・２人</t>
  </si>
  <si>
    <t>移動支援１深２．５・早０．５・基</t>
  </si>
  <si>
    <t>移動支援１深２．５・早０．５・基・２人</t>
  </si>
  <si>
    <t>移動支援１深２．５・早０．５・初計</t>
  </si>
  <si>
    <t>移動支援１深２．５・早０．５・２人・初計</t>
  </si>
  <si>
    <t>移動支援１深２．５・早０．５・基・初計</t>
  </si>
  <si>
    <t>移動支援１深２．５・早０．５・基・２人・初計</t>
  </si>
  <si>
    <t>移動支援１早０．５・日０．５</t>
  </si>
  <si>
    <t>移動支援１早０．５・日０．５・２人</t>
  </si>
  <si>
    <t>移動支援１早０．５・日０．５・基</t>
  </si>
  <si>
    <t>移動支援１早０．５・日０．５・基・２人</t>
  </si>
  <si>
    <t>移動支援１早０．５・日０．５・初計</t>
  </si>
  <si>
    <t>移動支援１早０．５・日０．５・２人・初計</t>
  </si>
  <si>
    <t>移動支援１早０．５・日０．５・基・初計</t>
  </si>
  <si>
    <t>移動支援１早０．５・日０．５・基・２人・初計</t>
  </si>
  <si>
    <t>移動支援１早０．５・日１．０</t>
  </si>
  <si>
    <t>移動支援１早０．５・日１．０・２人</t>
  </si>
  <si>
    <t>移動支援１早０．５・日１．０・基</t>
  </si>
  <si>
    <t>移動支援１早０．５・日１．０・基・２人</t>
  </si>
  <si>
    <t>移動支援１早０．５・日１．０・初計</t>
  </si>
  <si>
    <t>移動支援１早０．５・日１．０・２人・初計</t>
  </si>
  <si>
    <t>移動支援１早０．５・日１．０・基・初計</t>
  </si>
  <si>
    <t>移動支援１早０．５・日１．０・基・２人・初計</t>
  </si>
  <si>
    <t>移動支援１早０．５・日１．５</t>
  </si>
  <si>
    <t>移動支援１早０．５・日１．５・２人</t>
  </si>
  <si>
    <t>移動支援１早０．５・日１．５・基</t>
  </si>
  <si>
    <t>移動支援１早０．５・日１．５・基・２人</t>
  </si>
  <si>
    <t>移動支援１早０．５・日１．５・初計</t>
  </si>
  <si>
    <t>移動支援１早０．５・日１．５・２人・初計</t>
  </si>
  <si>
    <t>移動支援１早０．５・日１．５・基・初計</t>
  </si>
  <si>
    <t>移動支援１早０．５・日１．５・基・２人・初計</t>
  </si>
  <si>
    <t>移動支援１早０．５・日２．０</t>
  </si>
  <si>
    <t>移動支援１早０．５・日２．０・２人</t>
  </si>
  <si>
    <t>移動支援１早０．５・日２．０・基</t>
  </si>
  <si>
    <t>移動支援１早０．５・日２．０・基・２人</t>
  </si>
  <si>
    <t>移動支援１早０．５・日２．０・初計</t>
  </si>
  <si>
    <t>移動支援１早０．５・日２．０・２人・初計</t>
  </si>
  <si>
    <t>移動支援１早０．５・日２．０・基・初計</t>
  </si>
  <si>
    <t>移動支援１早０．５・日２．０・基・２人・初計</t>
  </si>
  <si>
    <t>移動支援１早０．５・日２．５</t>
  </si>
  <si>
    <t>移動支援１早０．５・日２．５・２人</t>
  </si>
  <si>
    <t>移動支援１早０．５・日２．５・基</t>
  </si>
  <si>
    <t>移動支援１早０．５・日２．５・基・２人</t>
  </si>
  <si>
    <t>移動支援１早０．５・日２．５・初計</t>
  </si>
  <si>
    <t>移動支援１早０．５・日２．５・２人・初計</t>
  </si>
  <si>
    <t>移動支援１早０．５・日２．５・基・初計</t>
  </si>
  <si>
    <t>移動支援１早０．５・日２．５・基・２人・初計</t>
  </si>
  <si>
    <t>移動支援１早１．０・日０．５</t>
  </si>
  <si>
    <t>移動支援１早１．０・日０．５・２人</t>
  </si>
  <si>
    <t>移動支援１早１．０・日０．５・基</t>
  </si>
  <si>
    <t>移動支援１早１．０・日０．５・基・２人</t>
  </si>
  <si>
    <t>移動支援１早１．０・日０．５・初計</t>
  </si>
  <si>
    <t>移動支援１早１．０・日０．５・２人・初計</t>
  </si>
  <si>
    <t>移動支援１早１．０・日０．５・基・初計</t>
  </si>
  <si>
    <t>移動支援１早１．０・日０．５・基・２人・初計</t>
  </si>
  <si>
    <t>移動支援１早１．０・日１．０</t>
  </si>
  <si>
    <t>移動支援１早１．０・日１．０・２人</t>
  </si>
  <si>
    <t>移動支援１早１．０・日１．０・基</t>
  </si>
  <si>
    <t>移動支援１早１．０・日１．０・基・２人</t>
  </si>
  <si>
    <t>移動支援１早１．０・日１．０・初計</t>
  </si>
  <si>
    <t>移動支援１早１．０・日１．０・２人・初計</t>
  </si>
  <si>
    <t>移動支援１早１．０・日１．０・基・初計</t>
  </si>
  <si>
    <t>移動支援１早１．０・日１．０・基・２人・初計</t>
  </si>
  <si>
    <t>移動支援１早１．０・日１．５</t>
  </si>
  <si>
    <t>移動支援１早１．０・日１．５・２人</t>
  </si>
  <si>
    <t>移動支援１早１．０・日１．５・基</t>
  </si>
  <si>
    <t>移動支援１早１．０・日１．５・基・２人</t>
  </si>
  <si>
    <t>移動支援１早１．０・日１．５・初計</t>
  </si>
  <si>
    <t>移動支援１早１．０・日１．５・２人・初計</t>
  </si>
  <si>
    <t>移動支援１早１．０・日１．５・基・初計</t>
  </si>
  <si>
    <t>移動支援１早１．０・日１．５・基・２人・初計</t>
  </si>
  <si>
    <t>移動支援１早１．０・日２．０</t>
  </si>
  <si>
    <t>移動支援１早１．０・日２．０・２人</t>
  </si>
  <si>
    <t>移動支援１早１．０・日２．０・基</t>
  </si>
  <si>
    <t>移動支援１早１．０・日２．０・基・２人</t>
  </si>
  <si>
    <t>移動支援１早１．０・日２．０・初計</t>
  </si>
  <si>
    <t>移動支援１早１．０・日２．０・２人・初計</t>
  </si>
  <si>
    <t>移動支援１早１．０・日２．０・基・初計</t>
  </si>
  <si>
    <t>移動支援１早１．０・日２．０・基・２人・初計</t>
  </si>
  <si>
    <t>移動支援１早１．５・日０．５</t>
  </si>
  <si>
    <t>移動支援１早１．５・日０．５・２人</t>
  </si>
  <si>
    <t>移動支援１早１．５・日０．５・基</t>
  </si>
  <si>
    <t>移動支援１早１．５・日０．５・基・２人</t>
  </si>
  <si>
    <t>移動支援１早１．５・日０．５・初計</t>
  </si>
  <si>
    <t>移動支援１早１．５・日０．５・２人・初計</t>
  </si>
  <si>
    <t>移動支援１早１．５・日０．５・基・初計</t>
  </si>
  <si>
    <t>移動支援１早１．５・日０．５・基・２人・初計</t>
  </si>
  <si>
    <t>移動支援１早１．５・日１．０</t>
  </si>
  <si>
    <t>移動支援１早１．５・日１．０・２人</t>
  </si>
  <si>
    <t>移動支援１早１．５・日１．０・基</t>
  </si>
  <si>
    <t>移動支援１早１．５・日１．０・基・２人</t>
  </si>
  <si>
    <t>移動支援１早１．５・日１．０・初計</t>
  </si>
  <si>
    <t>移動支援１早１．５・日１．０・２人・初計</t>
  </si>
  <si>
    <t>移動支援１早１．５・日１．０・基・初計</t>
  </si>
  <si>
    <t>移動支援１早１．５・日１．０・基・２人・初計</t>
  </si>
  <si>
    <t>移動支援１早１．５・日１．５</t>
  </si>
  <si>
    <t>移動支援１早１．５・日１．５・２人</t>
  </si>
  <si>
    <t>移動支援１早１．５・日１．５・基</t>
  </si>
  <si>
    <t>移動支援１早１．５・日１．５・基・２人</t>
  </si>
  <si>
    <t>移動支援１早１．５・日１．５・初計</t>
  </si>
  <si>
    <t>移動支援１早１．５・日１．５・２人・初計</t>
  </si>
  <si>
    <t>移動支援１早１．５・日１．５・基・初計</t>
  </si>
  <si>
    <t>移動支援１早１．５・日１．５・基・２人・初計</t>
  </si>
  <si>
    <t>移動支援１早２．０・日０．５</t>
  </si>
  <si>
    <t>移動支援１早２．０・日０．５・２人</t>
  </si>
  <si>
    <t>移動支援１早２．０・日０．５・基</t>
  </si>
  <si>
    <t>移動支援１早２．０・日０．５・基・２人</t>
  </si>
  <si>
    <t>移動支援１早２．０・日０．５・初計</t>
  </si>
  <si>
    <t>移動支援１早２．０・日０．５・２人・初計</t>
  </si>
  <si>
    <t>移動支援１早２．０・日０．５・基・初計</t>
  </si>
  <si>
    <t>移動支援１早２．０・日０．５・基・２人・初計</t>
  </si>
  <si>
    <t>移動支援１早２．０・日１．０</t>
  </si>
  <si>
    <t>移動支援１早２．０・日１．０・２人</t>
  </si>
  <si>
    <t>移動支援１早２．０・日１．０・基</t>
  </si>
  <si>
    <t>移動支援１早２．０・日１．０・基・２人</t>
  </si>
  <si>
    <t>移動支援１早２．０・日１．０・初計</t>
  </si>
  <si>
    <t>移動支援１早２．０・日１．０・２人・初計</t>
  </si>
  <si>
    <t>移動支援１早２．０・日１．０・基・初計</t>
  </si>
  <si>
    <t>移動支援１早２．０・日１．０・基・２人・初計</t>
  </si>
  <si>
    <t>移動支援１早２．５・日０．５</t>
  </si>
  <si>
    <t>移動支援１早２．５・日０．５・２人</t>
  </si>
  <si>
    <t>移動支援１早２．５・日０．５・基</t>
  </si>
  <si>
    <t>移動支援１早２．５・日０．５・基・２人</t>
  </si>
  <si>
    <t>移動支援１早２．５・日０．５・初計</t>
  </si>
  <si>
    <t>移動支援１早２．５・日０．５・２人・初計</t>
  </si>
  <si>
    <t>移動支援１早２．５・日０．５・基・初計</t>
  </si>
  <si>
    <t>移動支援１早２．５・日０．５・基・２人・初計</t>
  </si>
  <si>
    <t>移動支援１日０．５・夜０．５</t>
  </si>
  <si>
    <t>移動支援１日０．５・夜０．５・２人</t>
  </si>
  <si>
    <t>移動支援１日０．５・夜０．５・基</t>
  </si>
  <si>
    <t>移動支援１日０．５・夜０．５・基・２人</t>
  </si>
  <si>
    <t>移動支援１日０．５・夜０．５・初計</t>
  </si>
  <si>
    <t>移動支援１日０．５・夜０．５・２人・初計</t>
  </si>
  <si>
    <t>移動支援１日０．５・夜０．５・基・初計</t>
  </si>
  <si>
    <t>移動支援１日０．５・夜０．５・基・２人・初計</t>
  </si>
  <si>
    <t>移動支援１日０．５・夜１．０</t>
  </si>
  <si>
    <t>移動支援１日０．５・夜１．０・２人</t>
  </si>
  <si>
    <t>移動支援１日０．５・夜１．０・基</t>
  </si>
  <si>
    <t>移動支援１日０．５・夜１．０・基・２人</t>
  </si>
  <si>
    <t>移動支援１日０．５・夜１．０・初計</t>
  </si>
  <si>
    <t>移動支援１日０．５・夜１．０・２人・初計</t>
  </si>
  <si>
    <t>移動支援１日０．５・夜１．０・基・初計</t>
  </si>
  <si>
    <t>移動支援１日０．５・夜１．０・基・２人・初計</t>
  </si>
  <si>
    <t>移動支援１日０．５・夜１．５</t>
  </si>
  <si>
    <t>移動支援１日０．５・夜１．５・２人</t>
  </si>
  <si>
    <t>移動支援１日０．５・夜１．５・基</t>
  </si>
  <si>
    <t>移動支援１日０．５・夜１．５・基・２人</t>
  </si>
  <si>
    <t>移動支援１日０．５・夜１．５・初計</t>
  </si>
  <si>
    <t>移動支援１日０．５・夜１．５・２人・初計</t>
  </si>
  <si>
    <t>移動支援１日０．５・夜１．５・基・初計</t>
  </si>
  <si>
    <t>移動支援１日０．５・夜１．５・基・２人・初計</t>
  </si>
  <si>
    <t>移動支援１日０．５・夜２．０</t>
  </si>
  <si>
    <t>移動支援１日０．５・夜２．０・２人</t>
  </si>
  <si>
    <t>移動支援１日０．５・夜２．０・基</t>
  </si>
  <si>
    <t>移動支援１日０．５・夜２．０・基・２人</t>
  </si>
  <si>
    <t>移動支援１日０．５・夜２．０・初計</t>
  </si>
  <si>
    <t>移動支援１日０．５・夜２．０・２人・初計</t>
  </si>
  <si>
    <t>移動支援１日０．５・夜２．０・基・初計</t>
  </si>
  <si>
    <t>移動支援１日０．５・夜２．０・基・２人・初計</t>
  </si>
  <si>
    <t>移動支援１日０．５・夜２．５</t>
  </si>
  <si>
    <t>移動支援１日０．５・夜２．５・２人</t>
  </si>
  <si>
    <t>移動支援１日０．５・夜２．５・基</t>
  </si>
  <si>
    <t>移動支援１日０．５・夜２．５・基・２人</t>
  </si>
  <si>
    <t>移動支援１日０．５・夜２．５・初計</t>
  </si>
  <si>
    <t>移動支援１日０．５・夜２．５・２人・初計</t>
  </si>
  <si>
    <t>移動支援１日０．５・夜２．５・基・初計</t>
  </si>
  <si>
    <t>移動支援１日０．５・夜２．５・基・２人・初計</t>
  </si>
  <si>
    <t>移動支援１日１．０・夜０．５</t>
  </si>
  <si>
    <t>移動支援１日１．０・夜０．５・２人</t>
  </si>
  <si>
    <t>移動支援１日１．０・夜０．５・基</t>
  </si>
  <si>
    <t>移動支援１日１．０・夜０．５・基・２人</t>
  </si>
  <si>
    <t>移動支援１日１．０・夜０．５・初計</t>
  </si>
  <si>
    <t>移動支援１日１．０・夜０．５・２人・初計</t>
  </si>
  <si>
    <t>移動支援１日１．０・夜０．５・基・初計</t>
  </si>
  <si>
    <t>移動支援１日１．０・夜０．５・基・２人・初計</t>
  </si>
  <si>
    <t>移動支援１日１．０・夜１．０</t>
  </si>
  <si>
    <t>移動支援１日１．０・夜１．０・２人</t>
  </si>
  <si>
    <t>移動支援１日１．０・夜１．０・基</t>
  </si>
  <si>
    <t>移動支援１日１．０・夜１．０・基・２人</t>
  </si>
  <si>
    <t>移動支援１日１．０・夜１．０・初計</t>
  </si>
  <si>
    <t>移動支援１日１．０・夜１．０・２人・初計</t>
  </si>
  <si>
    <t>移動支援１日１．０・夜１．０・基・初計</t>
  </si>
  <si>
    <t>移動支援１日１．０・夜１．０・基・２人・初計</t>
  </si>
  <si>
    <t>移動支援１日１．０・夜１．５</t>
  </si>
  <si>
    <t>移動支援１日１．０・夜１．５・２人</t>
  </si>
  <si>
    <t>移動支援１日１．０・夜１．５・基</t>
  </si>
  <si>
    <t>移動支援１日１．０・夜１．５・基・２人</t>
  </si>
  <si>
    <t>移動支援１日１．０・夜１．５・初計</t>
  </si>
  <si>
    <t>移動支援１日１．０・夜１．５・２人・初計</t>
  </si>
  <si>
    <t>移動支援１日１．０・夜１．５・基・初計</t>
  </si>
  <si>
    <t>移動支援１日１．０・夜１．５・基・２人・初計</t>
  </si>
  <si>
    <t>移動支援１日１．０・夜２．０</t>
  </si>
  <si>
    <t>移動支援１日１．０・夜２．０・２人</t>
  </si>
  <si>
    <t>移動支援１日１．０・夜２．０・基</t>
  </si>
  <si>
    <t>移動支援１日１．０・夜２．０・基・２人</t>
  </si>
  <si>
    <t>移動支援１日１．０・夜２．０・初計</t>
  </si>
  <si>
    <t>移動支援１日１．０・夜２．０・２人・初計</t>
  </si>
  <si>
    <t>移動支援１日１．０・夜２．０・基・初計</t>
  </si>
  <si>
    <t>移動支援１日１．０・夜２．０・基・２人・初計</t>
  </si>
  <si>
    <t>移動支援１日１．５・夜０．５</t>
  </si>
  <si>
    <t>移動支援１日１．５・夜０．５・２人</t>
  </si>
  <si>
    <t>移動支援１日１．５・夜０．５・基</t>
  </si>
  <si>
    <t>移動支援１日１．５・夜０．５・基・２人</t>
  </si>
  <si>
    <t>移動支援１日１．５・夜０．５・初計</t>
  </si>
  <si>
    <t>移動支援１日１．５・夜０．５・２人・初計</t>
  </si>
  <si>
    <t>移動支援１日１．５・夜０．５・基・初計</t>
  </si>
  <si>
    <t>移動支援１日１．５・夜０．５・基・２人・初計</t>
  </si>
  <si>
    <t>移動支援１日１．５・夜１．０</t>
  </si>
  <si>
    <t>移動支援１日１．５・夜１．０・２人</t>
  </si>
  <si>
    <t>移動支援１日１．５・夜１．０・基</t>
  </si>
  <si>
    <t>移動支援１日１．５・夜１．０・基・２人</t>
  </si>
  <si>
    <t>移動支援１日１．５・夜１．０・初計</t>
  </si>
  <si>
    <t>移動支援１日１．５・夜１．０・２人・初計</t>
  </si>
  <si>
    <t>移動支援１日１．５・夜１．０・基・初計</t>
  </si>
  <si>
    <t>移動支援１日１．５・夜１．０・基・２人・初計</t>
  </si>
  <si>
    <t>移動支援１日１．５・夜１．５</t>
  </si>
  <si>
    <t>移動支援１日１．５・夜１．５・２人</t>
  </si>
  <si>
    <t>移動支援１日１．５・夜１．５・基</t>
  </si>
  <si>
    <t>移動支援１日１．５・夜１．５・基・２人</t>
  </si>
  <si>
    <t>移動支援１日１．５・夜１．５・初計</t>
  </si>
  <si>
    <t>移動支援１日１．５・夜１．５・２人・初計</t>
  </si>
  <si>
    <t>移動支援１日１．５・夜１．５・基・初計</t>
  </si>
  <si>
    <t>移動支援１日１．５・夜１．５・基・２人・初計</t>
  </si>
  <si>
    <t>移動支援１日２．０・夜０．５</t>
  </si>
  <si>
    <t>移動支援１日２．０・夜０．５・２人</t>
  </si>
  <si>
    <t>移動支援１日２．０・夜０．５・基</t>
  </si>
  <si>
    <t>移動支援１日２．０・夜０．５・基・２人</t>
  </si>
  <si>
    <t>移動支援１日２．０・夜０．５・初計</t>
  </si>
  <si>
    <t>移動支援１日２．０・夜０．５・２人・初計</t>
  </si>
  <si>
    <t>移動支援１日２．０・夜０．５・基・初計</t>
  </si>
  <si>
    <t>移動支援１日２．０・夜０．５・基・２人・初計</t>
  </si>
  <si>
    <t>移動支援１日２．０・夜１．０</t>
  </si>
  <si>
    <t>移動支援１日２．０・夜１．０・２人</t>
  </si>
  <si>
    <t>移動支援１日２．０・夜１．０・基</t>
  </si>
  <si>
    <t>移動支援１日２．０・夜１．０・基・２人</t>
  </si>
  <si>
    <t>移動支援１日２．０・夜１．０・初計</t>
  </si>
  <si>
    <t>移動支援１日２．０・夜１．０・２人・初計</t>
  </si>
  <si>
    <t>移動支援１日２．０・夜１．０・基・初計</t>
  </si>
  <si>
    <t>移動支援１日２．０・夜１．０・基・２人・初計</t>
  </si>
  <si>
    <t>移動支援１日２．５・夜０．５</t>
  </si>
  <si>
    <t>移動支援１日２．５・夜０．５・２人</t>
  </si>
  <si>
    <t>移動支援１日２．５・夜０．５・基</t>
  </si>
  <si>
    <t>移動支援１日２．５・夜０．５・基・２人</t>
  </si>
  <si>
    <t>移動支援１日２．５・夜０．５・初計</t>
  </si>
  <si>
    <t>移動支援１日２．５・夜０．５・２人・初計</t>
  </si>
  <si>
    <t>移動支援１日２．５・夜０．５・基・初計</t>
  </si>
  <si>
    <t>移動支援１日２．５・夜０．５・基・２人・初計</t>
  </si>
  <si>
    <t>移動支援１深０．５・早２．０・日０．５</t>
  </si>
  <si>
    <t>移動支援１深０．５・早２．０・日０．５・２人</t>
  </si>
  <si>
    <t>移動支援１深０．５・早２．０・日０．５・基</t>
  </si>
  <si>
    <t>移動支援１深０．５・早２．０・日０．５・基・２人</t>
  </si>
  <si>
    <t>移動支援１深０．５・早２．０・日０．５・初計</t>
  </si>
  <si>
    <t>移動支援１深０．５・早２．０・日０．５・２人・初計</t>
  </si>
  <si>
    <t>移動支援１深０．５・早２．０・日０．５・基・初計</t>
  </si>
  <si>
    <t>移動支援１深０．５・早２．０・日０．５・基・２人・初計</t>
  </si>
  <si>
    <t>移動支援１夜０．５・深０．５</t>
  </si>
  <si>
    <t>移動支援１夜０．５・深０．５・２人</t>
  </si>
  <si>
    <t>移動支援１夜０．５・深０．５・基</t>
  </si>
  <si>
    <t>移動支援１夜０．５・深０．５・基・２人</t>
  </si>
  <si>
    <t>移動支援１夜０．５・深０．５・初計</t>
  </si>
  <si>
    <t>移動支援１夜０．５・深０．５・２人・初計</t>
  </si>
  <si>
    <t>移動支援１夜０．５・深０．５・基・初計</t>
  </si>
  <si>
    <t>移動支援１夜０．５・深０．５・基・２人・初計</t>
  </si>
  <si>
    <t>移動支援１夜０．５・深１．０</t>
  </si>
  <si>
    <t>移動支援１夜０．５・深１．０・２人</t>
  </si>
  <si>
    <t>移動支援１夜０．５・深１．０・基</t>
  </si>
  <si>
    <t>移動支援１夜０．５・深１．０・基・２人</t>
  </si>
  <si>
    <t>移動支援１夜０．５・深１．０・初計</t>
  </si>
  <si>
    <t>移動支援１夜０．５・深１．０・２人・初計</t>
  </si>
  <si>
    <t>移動支援１夜０．５・深１．０・基・初計</t>
  </si>
  <si>
    <t>移動支援１夜０．５・深１．０・基・２人・初計</t>
  </si>
  <si>
    <t>移動支援１夜０．５・深１．５</t>
  </si>
  <si>
    <t>移動支援１夜０．５・深１．５・２人</t>
  </si>
  <si>
    <t>移動支援１夜０．５・深１．５・基</t>
  </si>
  <si>
    <t>移動支援１夜０．５・深１．５・基・２人</t>
  </si>
  <si>
    <t>移動支援１夜０．５・深１．５・初計</t>
  </si>
  <si>
    <t>移動支援１夜０．５・深１．５・２人・初計</t>
  </si>
  <si>
    <t>移動支援１夜０．５・深１．５・基・初計</t>
  </si>
  <si>
    <t>移動支援１夜０．５・深１．５・基・２人・初計</t>
  </si>
  <si>
    <t>移動支援１夜０．５・深２．０</t>
  </si>
  <si>
    <t>移動支援１夜０．５・深２．０・２人</t>
  </si>
  <si>
    <t>移動支援１夜０．５・深２．０・基</t>
  </si>
  <si>
    <t>移動支援１夜０．５・深２．０・基・２人</t>
  </si>
  <si>
    <t>移動支援１夜０．５・深２．０・初計</t>
  </si>
  <si>
    <t>移動支援１夜０．５・深２．０・２人・初計</t>
  </si>
  <si>
    <t>移動支援１夜０．５・深２．０・基・初計</t>
  </si>
  <si>
    <t>移動支援１夜０．５・深２．０・基・２人・初計</t>
  </si>
  <si>
    <t>移動支援１夜０．５・深２．５</t>
  </si>
  <si>
    <t>移動支援１夜０．５・深２．５・２人</t>
  </si>
  <si>
    <t>移動支援１夜０．５・深２．５・基</t>
  </si>
  <si>
    <t>移動支援１夜０．５・深２．５・基・２人</t>
  </si>
  <si>
    <t>移動支援１夜０．５・深２．５・初計</t>
  </si>
  <si>
    <t>移動支援１夜０．５・深２．５・２人・初計</t>
  </si>
  <si>
    <t>移動支援１夜０．５・深２．５・基・初計</t>
  </si>
  <si>
    <t>移動支援１夜０．５・深２．５・基・２人・初計</t>
  </si>
  <si>
    <t>移動支援１夜１．０・深０．５</t>
  </si>
  <si>
    <t>移動支援１夜１．０・深０．５・２人</t>
  </si>
  <si>
    <t>移動支援１夜１．０・深０．５・基</t>
  </si>
  <si>
    <t>移動支援１夜１．０・深０．５・基・２人</t>
  </si>
  <si>
    <t>移動支援１夜１．０・深０．５・初計</t>
  </si>
  <si>
    <t>移動支援１夜１．０・深０．５・２人・初計</t>
  </si>
  <si>
    <t>移動支援１夜１．０・深０．５・基・初計</t>
  </si>
  <si>
    <t>移動支援１夜１．０・深０．５・基・２人・初計</t>
  </si>
  <si>
    <t>移動支援１夜１．０・深１．０</t>
  </si>
  <si>
    <t>移動支援１夜１．０・深１．０・２人</t>
  </si>
  <si>
    <t>移動支援１夜１．０・深１．０・基</t>
  </si>
  <si>
    <t>移動支援１夜１．０・深１．０・基・２人</t>
  </si>
  <si>
    <t>移動支援１夜１．０・深１．０・初計</t>
  </si>
  <si>
    <t>移動支援１夜１．０・深１．０・２人・初計</t>
  </si>
  <si>
    <t>移動支援１夜１．０・深１．０・基・初計</t>
  </si>
  <si>
    <t>移動支援１夜１．０・深１．０・基・２人・初計</t>
  </si>
  <si>
    <t>移動支援１夜１．０・深１．５</t>
  </si>
  <si>
    <t>移動支援１夜１．０・深１．５・２人</t>
  </si>
  <si>
    <t>移動支援１夜１．０・深１．５・基</t>
  </si>
  <si>
    <t>移動支援１夜１．０・深１．５・基・２人</t>
  </si>
  <si>
    <t>移動支援１夜１．０・深１．５・初計</t>
  </si>
  <si>
    <t>移動支援１夜１．０・深１．５・２人・初計</t>
  </si>
  <si>
    <t>移動支援１夜１．０・深１．５・基・初計</t>
  </si>
  <si>
    <t>移動支援１夜１．０・深１．５・基・２人・初計</t>
  </si>
  <si>
    <t>移動支援１夜１．０・深２．０</t>
  </si>
  <si>
    <t>移動支援１夜１．０・深２．０・２人</t>
  </si>
  <si>
    <t>移動支援１夜１．０・深２．０・基</t>
  </si>
  <si>
    <t>移動支援１夜１．０・深２．０・基・２人</t>
  </si>
  <si>
    <t>移動支援１夜１．０・深２．０・初計</t>
  </si>
  <si>
    <t>移動支援１夜１．０・深２．０・２人・初計</t>
  </si>
  <si>
    <t>移動支援１夜１．０・深２．０・基・初計</t>
  </si>
  <si>
    <t>移動支援１夜１．０・深２．０・基・２人・初計</t>
  </si>
  <si>
    <t>移動支援１夜１．５・深０．５</t>
  </si>
  <si>
    <t>移動支援１夜１．５・深０．５・２人</t>
  </si>
  <si>
    <t>移動支援１夜１．５・深０．５・基</t>
  </si>
  <si>
    <t>移動支援１夜１．５・深０．５・基・２人</t>
  </si>
  <si>
    <t>移動支援１夜１．５・深０．５・初計</t>
  </si>
  <si>
    <t>移動支援１夜１．５・深０．５・２人・初計</t>
  </si>
  <si>
    <t>移動支援１夜１．５・深０．５・基・初計</t>
  </si>
  <si>
    <t>移動支援１夜１．５・深０．５・基・２人・初計</t>
  </si>
  <si>
    <t>移動支援１夜１．５・深１．０</t>
  </si>
  <si>
    <t>移動支援１夜１．５・深１．０・２人</t>
  </si>
  <si>
    <t>移動支援１夜１．５・深１．０・基</t>
  </si>
  <si>
    <t>移動支援１夜１．５・深１．０・基・２人</t>
  </si>
  <si>
    <t>移動支援１夜１．５・深１．０・初計</t>
  </si>
  <si>
    <t>移動支援１夜１．５・深１．０・２人・初計</t>
  </si>
  <si>
    <t>移動支援１夜１．５・深１．０・基・初計</t>
  </si>
  <si>
    <t>移動支援１夜１．５・深１．０・基・２人・初計</t>
  </si>
  <si>
    <t>移動支援１夜１．５・深１．５</t>
  </si>
  <si>
    <t>移動支援１夜１．５・深１．５・２人</t>
  </si>
  <si>
    <t>移動支援１夜１．５・深１．５・基</t>
  </si>
  <si>
    <t>移動支援１夜１．５・深１．５・基・２人</t>
  </si>
  <si>
    <t>移動支援１夜１．５・深１．５・初計</t>
  </si>
  <si>
    <t>移動支援１夜１．５・深１．５・２人・初計</t>
  </si>
  <si>
    <t>移動支援１夜１．５・深１．５・基・初計</t>
  </si>
  <si>
    <t>移動支援１夜１．５・深１．５・基・２人・初計</t>
  </si>
  <si>
    <t>移動支援１夜２．０・深０．５</t>
  </si>
  <si>
    <t>移動支援１夜２．０・深０．５・２人</t>
  </si>
  <si>
    <t>移動支援１夜２．０・深０．５・基</t>
  </si>
  <si>
    <t>移動支援１夜２．０・深０．５・基・２人</t>
  </si>
  <si>
    <t>移動支援１夜２．０・深０．５・初計</t>
  </si>
  <si>
    <t>移動支援１夜２．０・深０．５・２人・初計</t>
  </si>
  <si>
    <t>移動支援１夜２．０・深０．５・基・初計</t>
  </si>
  <si>
    <t>移動支援１夜２．０・深０．５・基・２人・初計</t>
  </si>
  <si>
    <t>移動支援１夜２．０・深１．０</t>
  </si>
  <si>
    <t>移動支援１夜２．０・深１．０・２人</t>
  </si>
  <si>
    <t>移動支援１夜２．０・深１．０・基</t>
  </si>
  <si>
    <t>移動支援１夜２．０・深１．０・基・２人</t>
  </si>
  <si>
    <t>移動支援１夜２．０・深１．０・初計</t>
  </si>
  <si>
    <t>移動支援１夜２．０・深１．０・２人・初計</t>
  </si>
  <si>
    <t>移動支援１夜２．０・深１．０・基・初計</t>
  </si>
  <si>
    <t>移動支援１夜２．０・深１．０・基・２人・初計</t>
  </si>
  <si>
    <t>移動支援１夜２．５・深０．５</t>
  </si>
  <si>
    <t>移動支援１夜２．５・深０．５・２人</t>
  </si>
  <si>
    <t>移動支援１夜２．５・深０．５・基</t>
  </si>
  <si>
    <t>移動支援１夜２．５・深０．５・基・２人</t>
  </si>
  <si>
    <t>移動支援１夜２．５・深０．５・初計</t>
  </si>
  <si>
    <t>移動支援１夜２．５・深０．５・２人・初計</t>
  </si>
  <si>
    <t>移動支援１夜２．５・深０．５・基・初計</t>
  </si>
  <si>
    <t>移動支援１夜２．５・深０．５・基・２人・初計</t>
  </si>
  <si>
    <t>移動支援１日跨増深０．５・深０．５</t>
  </si>
  <si>
    <t>移動支援１日跨増深０．５・深０．５・２人</t>
  </si>
  <si>
    <t>移動支援１日跨増深０．５・深０．５・基</t>
  </si>
  <si>
    <t>移動支援１日跨増深０．５・深０．５・基・２人</t>
  </si>
  <si>
    <t>移動支援１日跨増深０．５・深０．５・初計</t>
  </si>
  <si>
    <t>移動支援１日跨増深０．５・深０．５・２人・初計</t>
  </si>
  <si>
    <t>移動支援１日跨増深０．５・深０．５・基・初計</t>
  </si>
  <si>
    <t>移動支援１日跨増深０．５・深０．５・基・２人・初計</t>
  </si>
  <si>
    <t>移動支援１日跨増深０．５・深１．０</t>
  </si>
  <si>
    <t>移動支援１日跨増深０．５・深１．０・２人</t>
  </si>
  <si>
    <t>移動支援１日跨増深０．５・深１．０・基</t>
  </si>
  <si>
    <t>移動支援１日跨増深０．５・深１．０・基・２人</t>
  </si>
  <si>
    <t>移動支援１日跨増深０．５・深１．０・初計</t>
  </si>
  <si>
    <t>移動支援１日跨増深０．５・深１．０・２人・初計</t>
  </si>
  <si>
    <t>移動支援１日跨増深０．５・深１．０・基・初計</t>
  </si>
  <si>
    <t>移動支援１日跨増深０．５・深１．０・基・２人・初計</t>
  </si>
  <si>
    <t>移動支援１日跨増深０．５・深１．５</t>
  </si>
  <si>
    <t>移動支援１日跨増深０．５・深１．５・２人</t>
  </si>
  <si>
    <t>移動支援１日跨増深０．５・深１．５・基</t>
  </si>
  <si>
    <t>移動支援１日跨増深０．５・深１．５・基・２人</t>
  </si>
  <si>
    <t>移動支援１日跨増深０．５・深１．５・初計</t>
  </si>
  <si>
    <t>移動支援１日跨増深０．５・深１．５・２人・初計</t>
  </si>
  <si>
    <t>移動支援１日跨増深０．５・深１．５・基・初計</t>
  </si>
  <si>
    <t>移動支援１日跨増深０．５・深１．５・基・２人・初計</t>
  </si>
  <si>
    <t>移動支援１日跨増深０．５・深２．０</t>
  </si>
  <si>
    <t>移動支援１日跨増深０．５・深２．０・２人</t>
  </si>
  <si>
    <t>移動支援１日跨増深０．５・深２．０・基</t>
  </si>
  <si>
    <t>移動支援１日跨増深０．５・深２．０・基・２人</t>
  </si>
  <si>
    <t>移動支援１日跨増深０．５・深２．０・初計</t>
  </si>
  <si>
    <t>移動支援１日跨増深０．５・深２．０・２人・初計</t>
  </si>
  <si>
    <t>移動支援１日跨増深０．５・深２．０・基・初計</t>
  </si>
  <si>
    <t>移動支援１日跨増深０．５・深２．０・基・２人・初計</t>
  </si>
  <si>
    <t>移動支援１日跨増深０．５・深２．５</t>
  </si>
  <si>
    <t>移動支援１日跨増深０．５・深２．５・２人</t>
  </si>
  <si>
    <t>移動支援１日跨増深０．５・深２．５・基</t>
  </si>
  <si>
    <t>移動支援１日跨増深０．５・深２．５・基・２人</t>
  </si>
  <si>
    <t>移動支援１日跨増深０．５・深２．５・初計</t>
  </si>
  <si>
    <t>移動支援１日跨増深０．５・深２．５・２人・初計</t>
  </si>
  <si>
    <t>移動支援１日跨増深０．５・深２．５・基・初計</t>
  </si>
  <si>
    <t>移動支援１日跨増深０．５・深２．５・基・２人・初計</t>
  </si>
  <si>
    <t>移動支援１日跨増深１．０・深０．５</t>
  </si>
  <si>
    <t>移動支援１日跨増深１．０・深０．５・２人</t>
  </si>
  <si>
    <t>移動支援１日跨増深１．０・深０．５・基</t>
  </si>
  <si>
    <t>移動支援１日跨増深１．０・深０．５・基・２人</t>
  </si>
  <si>
    <t>移動支援１日跨増深１．０・深０．５・初計</t>
  </si>
  <si>
    <t>移動支援１日跨増深１．０・深０．５・２人・初計</t>
  </si>
  <si>
    <t>移動支援１日跨増深１．０・深０．５・基・初計</t>
  </si>
  <si>
    <t>移動支援１日跨増深１．０・深０．５・基・２人・初計</t>
  </si>
  <si>
    <t>移動支援１日跨増深１．０・深１．０</t>
  </si>
  <si>
    <t>移動支援１日跨増深１．０・深１．０・２人</t>
  </si>
  <si>
    <t>移動支援１日跨増深１．０・深１．０・基</t>
  </si>
  <si>
    <t>移動支援１日跨増深１．０・深１．０・基・２人</t>
  </si>
  <si>
    <t>移動支援１日跨増深１．０・深１．０・初計</t>
  </si>
  <si>
    <t>移動支援１日跨増深１．０・深１．０・２人・初計</t>
  </si>
  <si>
    <t>移動支援１日跨増深１．０・深１．０・基・初計</t>
  </si>
  <si>
    <t>移動支援１日跨増深１．０・深１．０・基・２人・初計</t>
  </si>
  <si>
    <t>移動支援１日跨増深１．０・深１．５</t>
  </si>
  <si>
    <t>移動支援１日跨増深１．０・深１．５・２人</t>
  </si>
  <si>
    <t>移動支援１日跨増深１．０・深１．５・基</t>
  </si>
  <si>
    <t>移動支援１日跨増深１．０・深１．５・基・２人</t>
  </si>
  <si>
    <t>移動支援１日跨増深１．０・深１．５・初計</t>
  </si>
  <si>
    <t>移動支援１日跨増深１．０・深１．５・２人・初計</t>
  </si>
  <si>
    <t>移動支援１日跨増深１．０・深１．５・基・初計</t>
  </si>
  <si>
    <t>移動支援１日跨増深１．０・深１．５・基・２人・初計</t>
  </si>
  <si>
    <t>移動支援１日跨増深１．０・深２．０</t>
  </si>
  <si>
    <t>移動支援１日跨増深１．０・深２．０・２人</t>
  </si>
  <si>
    <t>移動支援１日跨増深１．０・深２．０・基</t>
  </si>
  <si>
    <t>移動支援１日跨増深１．０・深２．０・基・２人</t>
  </si>
  <si>
    <t>移動支援１日跨増深１．０・深２．０・初計</t>
  </si>
  <si>
    <t>移動支援１日跨増深１．０・深２．０・２人・初計</t>
  </si>
  <si>
    <t>移動支援１日跨増深１．０・深２．０・基・初計</t>
  </si>
  <si>
    <t>移動支援１日跨増深１．０・深２．０・基・２人・初計</t>
  </si>
  <si>
    <t>移動支援１日跨増深１．５・深０．５</t>
  </si>
  <si>
    <t>移動支援１日跨増深１．５・深０．５・２人</t>
  </si>
  <si>
    <t>移動支援１日跨増深１．５・深０．５・基</t>
  </si>
  <si>
    <t>移動支援１日跨増深１．５・深０．５・基・２人</t>
  </si>
  <si>
    <t>移動支援１日跨増深１．５・深０．５・初計</t>
  </si>
  <si>
    <t>移動支援１日跨増深１．５・深０．５・２人・初計</t>
  </si>
  <si>
    <t>移動支援１日跨増深１．５・深０．５・基・初計</t>
  </si>
  <si>
    <t>移動支援１日跨増深１．５・深０．５・基・２人・初計</t>
  </si>
  <si>
    <t>移動支援１日跨増深１．５・深１．０</t>
  </si>
  <si>
    <t>移動支援１日跨増深１．５・深１．０・２人</t>
  </si>
  <si>
    <t>移動支援１日跨増深１．５・深１．０・基</t>
  </si>
  <si>
    <t>移動支援１日跨増深１．５・深１．０・基・２人</t>
  </si>
  <si>
    <t>移動支援１日跨増深１．５・深１．０・初計</t>
  </si>
  <si>
    <t>移動支援１日跨増深１．５・深１．０・２人・初計</t>
  </si>
  <si>
    <t>移動支援１日跨増深１．５・深１．０・基・初計</t>
  </si>
  <si>
    <t>移動支援１日跨増深１．５・深１．０・基・２人・初計</t>
  </si>
  <si>
    <t>移動支援１日跨増深１．５・深１．５</t>
  </si>
  <si>
    <t>移動支援１日跨増深１．５・深１．５・２人</t>
  </si>
  <si>
    <t>移動支援１日跨増深１．５・深１．５・基</t>
  </si>
  <si>
    <t>移動支援１日跨増深１．５・深１．５・基・２人</t>
  </si>
  <si>
    <t>移動支援１日跨増深１．５・深１．５・初計</t>
  </si>
  <si>
    <t>移動支援１日跨増深１．５・深１．５・２人・初計</t>
  </si>
  <si>
    <t>移動支援１日跨増深１．５・深１．５・基・初計</t>
  </si>
  <si>
    <t>移動支援１日跨増深１．５・深１．５・基・２人・初計</t>
  </si>
  <si>
    <t>移動支援１日跨増深２．０・深０．５</t>
  </si>
  <si>
    <t>移動支援１日跨増深２．０・深０．５・２人</t>
  </si>
  <si>
    <t>移動支援１日跨増深２．０・深０．５・基</t>
  </si>
  <si>
    <t>移動支援１日跨増深２．０・深０．５・基・２人</t>
  </si>
  <si>
    <t>移動支援１日跨増深２．０・深０．５・初計</t>
  </si>
  <si>
    <t>移動支援１日跨増深２．０・深０．５・２人・初計</t>
  </si>
  <si>
    <t>移動支援１日跨増深２．０・深０．５・基・初計</t>
  </si>
  <si>
    <t>移動支援１日跨増深２．０・深０．５・基・２人・初計</t>
  </si>
  <si>
    <t>移動支援１日跨増深２．０・深１．０</t>
  </si>
  <si>
    <t>移動支援１日跨増深２．０・深１．０・２人</t>
  </si>
  <si>
    <t>移動支援１日跨増深２．０・深１．０・基</t>
  </si>
  <si>
    <t>移動支援１日跨増深２．０・深１．０・基・２人</t>
  </si>
  <si>
    <t>移動支援１日跨増深２．０・深１．０・初計</t>
  </si>
  <si>
    <t>移動支援１日跨増深２．０・深１．０・２人・初計</t>
  </si>
  <si>
    <t>移動支援１日跨増深２．０・深１．０・基・初計</t>
  </si>
  <si>
    <t>移動支援１日跨増深２．０・深１．０・基・２人・初計</t>
  </si>
  <si>
    <t>移動支援１日跨増深２．５・深０．５</t>
  </si>
  <si>
    <t>移動支援１日跨増深２．５・深０．５・２人</t>
  </si>
  <si>
    <t>移動支援１日跨増深２．５・深０．５・基</t>
  </si>
  <si>
    <t>移動支援１日跨増深２．５・深０．５・基・２人</t>
  </si>
  <si>
    <t>移動支援１日跨増深２．５・深０．５・初計</t>
  </si>
  <si>
    <t>移動支援１日跨増深２．５・深０．５・２人・初計</t>
  </si>
  <si>
    <t>移動支援１日跨増深２．５・深０．５・基・初計</t>
  </si>
  <si>
    <t>移動支援１日跨増深２．５・深０．５・基・２人・初計</t>
  </si>
  <si>
    <t>移動支援１深０．５・早１．５・日０．５</t>
  </si>
  <si>
    <t>移動支援１深０．５・早１．５・日０．５・２人</t>
  </si>
  <si>
    <t>移動支援１深０．５・早１．５・日０．５・基</t>
  </si>
  <si>
    <t>移動支援１深０．５・早１．５・日０．５・基・２人</t>
  </si>
  <si>
    <t>移動支援１深０．５・早１．５・日０．５・初計</t>
  </si>
  <si>
    <t>移動支援１深０．５・早１．５・日０．５・２人・初計</t>
  </si>
  <si>
    <t>移動支援１深０．５・早１．５・日０．５・基・初計</t>
  </si>
  <si>
    <t>移動支援１深０．５・早１．５・日０．５・基・２人・初計</t>
  </si>
  <si>
    <t>移動支援１深０．５・早１．５・日１．０</t>
  </si>
  <si>
    <t>移動支援１深０．５・早１．５・日１．０・２人</t>
  </si>
  <si>
    <t>移動支援１深０．５・早１．５・日１．０・基</t>
  </si>
  <si>
    <t>移動支援１深０．５・早１．５・日１．０・基・２人</t>
  </si>
  <si>
    <t>移動支援１深０．５・早１．５・日１．０・初計</t>
  </si>
  <si>
    <t>移動支援１深０．５・早１．５・日１．０・２人・初計</t>
  </si>
  <si>
    <t>移動支援１深０．５・早１．５・日１．０・基・初計</t>
  </si>
  <si>
    <t>移動支援１深０．５・早１．５・日１．０・基・２人・初計</t>
  </si>
  <si>
    <t>移動支援１深１．０・早１．５・日０．５</t>
  </si>
  <si>
    <t>移動支援１深１．０・早１．５・日０．５・２人</t>
  </si>
  <si>
    <t>移動支援１深１．０・早１．５・日０．５・基</t>
  </si>
  <si>
    <t>移動支援１深１．０・早１．５・日０．５・基・２人</t>
  </si>
  <si>
    <t>移動支援１深１．０・早１．５・日０．５・初計</t>
  </si>
  <si>
    <t>移動支援１深１．０・早１．５・日０．５・２人・初計</t>
  </si>
  <si>
    <t>移動支援１深１．０・早１．５・日０．５・基・初計</t>
  </si>
  <si>
    <t>移動支援１深１．０・早１．５・日０．５・基・２人・初計</t>
  </si>
  <si>
    <t>移動支援１深０．５・早１．０・日０．５</t>
  </si>
  <si>
    <t>移動支援１深０．５・早１．０・日０．５・２人</t>
  </si>
  <si>
    <t>移動支援１深０．５・早１．０・日０．５・基</t>
  </si>
  <si>
    <t>移動支援１深０．５・早１．０・日０．５・基・２人</t>
  </si>
  <si>
    <t>移動支援１深０．５・早１．０・日０．５・初計</t>
  </si>
  <si>
    <t>移動支援１深０．５・早１．０・日０．５・２人・初計</t>
  </si>
  <si>
    <t>移動支援１深０．５・早１．０・日０．５・基・初計</t>
  </si>
  <si>
    <t>移動支援１深０．５・早１．０・日０．５・基・２人・初計</t>
  </si>
  <si>
    <t>移動支援１深０．５・早１．０・日１．０</t>
  </si>
  <si>
    <t>移動支援１深０．５・早１．０・日１．０・２人</t>
  </si>
  <si>
    <t>移動支援１深０．５・早１．０・日１．０・基</t>
  </si>
  <si>
    <t>移動支援１深０．５・早１．０・日１．０・基・２人</t>
  </si>
  <si>
    <t>移動支援１深０．５・早１．０・日１．０・初計</t>
  </si>
  <si>
    <t>移動支援１深０．５・早１．０・日１．０・２人・初計</t>
  </si>
  <si>
    <t>移動支援１深０．５・早１．０・日１．０・基・初計</t>
  </si>
  <si>
    <t>移動支援１深０．５・早１．０・日１．０・基・２人・初計</t>
  </si>
  <si>
    <t>移動支援１深０．５・早１．０・日１．５</t>
  </si>
  <si>
    <t>移動支援１深０．５・早１．０・日１．５・２人</t>
  </si>
  <si>
    <t>移動支援１深０．５・早１．０・日１．５・基</t>
  </si>
  <si>
    <t>移動支援１深０．５・早１．０・日１．５・基・２人</t>
  </si>
  <si>
    <t>移動支援１深０．５・早１．０・日１．５・初計</t>
  </si>
  <si>
    <t>移動支援１深０．５・早１．０・日１．５・２人・初計</t>
  </si>
  <si>
    <t>移動支援１深０．５・早１．０・日１．５・基・初計</t>
  </si>
  <si>
    <t>移動支援１深０．５・早１．０・日１．５・基・２人・初計</t>
  </si>
  <si>
    <t>移動支援１深１．０・早１．０・日０．５</t>
  </si>
  <si>
    <t>移動支援１深１．０・早１．０・日０．５・２人</t>
  </si>
  <si>
    <t>移動支援１深１．０・早１．０・日０．５・基</t>
  </si>
  <si>
    <t>移動支援１深１．０・早１．０・日０．５・基・２人</t>
  </si>
  <si>
    <t>移動支援１深１．０・早１．０・日０．５・初計</t>
  </si>
  <si>
    <t>移動支援１深１．０・早１．０・日０．５・２人・初計</t>
  </si>
  <si>
    <t>移動支援１深１．０・早１．０・日０．５・基・初計</t>
  </si>
  <si>
    <t>移動支援１深１．０・早１．０・日０．５・基・２人・初計</t>
  </si>
  <si>
    <t>移動支援１深１．０・早１．０・日１．０</t>
  </si>
  <si>
    <t>移動支援１深１．０・早１．０・日１．０・２人</t>
  </si>
  <si>
    <t>移動支援１深１．０・早１．０・日１．０・基</t>
  </si>
  <si>
    <t>移動支援１深１．０・早１．０・日１．０・基・２人</t>
  </si>
  <si>
    <t>移動支援１深１．０・早１．０・日１．０・初計</t>
  </si>
  <si>
    <t>移動支援１深１．０・早１．０・日１．０・２人・初計</t>
  </si>
  <si>
    <t>移動支援１深１．０・早１．０・日１．０・基・初計</t>
  </si>
  <si>
    <t>移動支援１深１．０・早１．０・日１．０・基・２人・初計</t>
  </si>
  <si>
    <t>移動支援１深１．５・早１．０・日０．５</t>
  </si>
  <si>
    <t>移動支援１深１．５・早１．０・日０．５・２人</t>
  </si>
  <si>
    <t>移動支援１深１．５・早１．０・日０．５・基</t>
  </si>
  <si>
    <t>移動支援１深１．５・早１．０・日０．５・基・２人</t>
  </si>
  <si>
    <t>移動支援１深１．５・早１．０・日０．５・初計</t>
  </si>
  <si>
    <t>移動支援１深１．５・早１．０・日０．５・２人・初計</t>
  </si>
  <si>
    <t>移動支援１深１．５・早１．０・日０．５・基・初計</t>
  </si>
  <si>
    <t>移動支援１深１．５・早１．０・日０．５・基・２人・初計</t>
  </si>
  <si>
    <t>移動支援１深０．５・早０．５・日０．５</t>
  </si>
  <si>
    <t>移動支援１深０．５・早０．５・日０．５・２人</t>
  </si>
  <si>
    <t>移動支援１深０．５・早０．５・日０．５・基</t>
  </si>
  <si>
    <t>移動支援１深０．５・早０．５・日０．５・基・２人</t>
  </si>
  <si>
    <t>移動支援１深０．５・早０．５・日０．５・初計</t>
  </si>
  <si>
    <t>移動支援１深０．５・早０．５・日０．５・２人・初計</t>
  </si>
  <si>
    <t>移動支援１深０．５・早０．５・日０．５・基・初計</t>
  </si>
  <si>
    <t>移動支援１深０．５・早０．５・日０．５・基・２人・初計</t>
  </si>
  <si>
    <t>移動支援１深０．５・早０．５・日１．０</t>
  </si>
  <si>
    <t>移動支援１深０．５・早０．５・日１．０・２人</t>
  </si>
  <si>
    <t>移動支援１深０．５・早０．５・日１．０・基</t>
  </si>
  <si>
    <t>移動支援１深０．５・早０．５・日１．０・基・２人</t>
  </si>
  <si>
    <t>移動支援１深０．５・早０．５・日１．０・初計</t>
  </si>
  <si>
    <t>移動支援１深０．５・早０．５・日１．０・２人・初計</t>
  </si>
  <si>
    <t>移動支援１深０．５・早０．５・日１．０・基・初計</t>
  </si>
  <si>
    <t>移動支援１深０．５・早０．５・日１．０・基・２人・初計</t>
  </si>
  <si>
    <t>移動支援１深０．５・早０．５・日１．５</t>
  </si>
  <si>
    <t>移動支援１深０．５・早０．５・日１．５・２人</t>
  </si>
  <si>
    <t>移動支援１深０．５・早０．５・日１．５・基</t>
  </si>
  <si>
    <t>移動支援１深０．５・早０．５・日１．５・基・２人</t>
  </si>
  <si>
    <t>移動支援１深０．５・早０．５・日１．５・初計</t>
  </si>
  <si>
    <t>移動支援１深０．５・早０．５・日１．５・２人・初計</t>
  </si>
  <si>
    <t>移動支援１深０．５・早０．５・日１．５・基・初計</t>
  </si>
  <si>
    <t>移動支援１深０．５・早０．５・日１．５・基・２人・初計</t>
  </si>
  <si>
    <t>移動支援１深０．５・早０．５・日２．０</t>
  </si>
  <si>
    <t>移動支援１深０．５・早０．５・日２．０・２人</t>
  </si>
  <si>
    <t>移動支援１深０．５・早０．５・日２．０・基</t>
  </si>
  <si>
    <t>移動支援１深０．５・早０．５・日２．０・基・２人</t>
  </si>
  <si>
    <t>移動支援１深０．５・早０．５・日２．０・初計</t>
  </si>
  <si>
    <t>移動支援１深０．５・早０．５・日２．０・２人・初計</t>
  </si>
  <si>
    <t>移動支援１深０．５・早０．５・日２．０・基・初計</t>
  </si>
  <si>
    <t>移動支援１深０．５・早０．５・日２．０・基・２人・初計</t>
  </si>
  <si>
    <t>移動支援１深１．０・早０．５・日０．５</t>
  </si>
  <si>
    <t>移動支援１深１．０・早０．５・日０．５・２人</t>
  </si>
  <si>
    <t>移動支援１深１．０・早０．５・日０．５・基</t>
  </si>
  <si>
    <t>移動支援１深１．０・早０．５・日０．５・基・２人</t>
  </si>
  <si>
    <t>移動支援１深１．０・早０．５・日０．５・初計</t>
  </si>
  <si>
    <t>移動支援１深１．０・早０．５・日０．５・２人・初計</t>
  </si>
  <si>
    <t>移動支援１深１．０・早０．５・日０．５・基・初計</t>
  </si>
  <si>
    <t>移動支援１深１．０・早０．５・日０．５・基・２人・初計</t>
  </si>
  <si>
    <t>移動支援１深１．０・早０．５・日１．０</t>
  </si>
  <si>
    <t>移動支援１深１．０・早０．５・日１．０・２人</t>
  </si>
  <si>
    <t>移動支援１深１．０・早０．５・日１．０・基</t>
  </si>
  <si>
    <t>移動支援１深１．０・早０．５・日１．０・基・２人</t>
  </si>
  <si>
    <t>移動支援１深１．０・早０．５・日１．０・初計</t>
  </si>
  <si>
    <t>移動支援１深１．０・早０．５・日１．０・２人・初計</t>
  </si>
  <si>
    <t>移動支援１深１．０・早０．５・日１．０・基・初計</t>
  </si>
  <si>
    <t>移動支援１深１．０・早０．５・日１．０・基・２人・初計</t>
  </si>
  <si>
    <t>移動支援１深１．０・早０．５・日１．５</t>
  </si>
  <si>
    <t>移動支援１深１．０・早０．５・日１．５・２人</t>
  </si>
  <si>
    <t>移動支援１深１．０・早０．５・日１．５・基</t>
  </si>
  <si>
    <t>移動支援１深１．０・早０．５・日１．５・基・２人</t>
  </si>
  <si>
    <t>移動支援１深１．０・早０．５・日１．５・初計</t>
  </si>
  <si>
    <t>移動支援１深１．０・早０．５・日１．５・２人・初計</t>
  </si>
  <si>
    <t>移動支援１深１．０・早０．５・日１．５・基・初計</t>
  </si>
  <si>
    <t>移動支援１深１．０・早０．５・日１．５・基・２人・初計</t>
  </si>
  <si>
    <t>移動支援１深１．５・早０．５・日０．５</t>
  </si>
  <si>
    <t>移動支援１深１．５・早０．５・日０．５・２人</t>
  </si>
  <si>
    <t>移動支援１深１．５・早０．５・日０．５・基</t>
  </si>
  <si>
    <t>移動支援１深１．５・早０．５・日０．５・基・２人</t>
  </si>
  <si>
    <t>移動支援１深１．５・早０．５・日０．５・初計</t>
  </si>
  <si>
    <t>移動支援１深１．５・早０．５・日０．５・２人・初計</t>
  </si>
  <si>
    <t>移動支援１深１．５・早０．５・日０．５・基・初計</t>
  </si>
  <si>
    <t>移動支援１深１．５・早０．５・日０．５・基・２人・初計</t>
  </si>
  <si>
    <t>移動支援１深１．５・早０．５・日１．０</t>
  </si>
  <si>
    <t>移動支援１深１．５・早０．５・日１．０・２人</t>
  </si>
  <si>
    <t>移動支援１深１．５・早０．５・日１．０・基</t>
  </si>
  <si>
    <t>移動支援１深１．５・早０．５・日１．０・基・２人</t>
  </si>
  <si>
    <t>移動支援１深１．５・早０．５・日１．０・初計</t>
  </si>
  <si>
    <t>移動支援１深１．５・早０．５・日１．０・２人・初計</t>
  </si>
  <si>
    <t>移動支援１深１．５・早０．５・日１．０・基・初計</t>
  </si>
  <si>
    <t>移動支援１深１．５・早０．５・日１．０・基・２人・初計</t>
  </si>
  <si>
    <t>移動支援１深２．０・早０．５・日０．５</t>
  </si>
  <si>
    <t>移動支援１深２．０・早０．５・日０．５・２人</t>
  </si>
  <si>
    <t>移動支援１深２．０・早０．５・日０．５・基</t>
  </si>
  <si>
    <t>移動支援１深２．０・早０．５・日０．５・基・２人</t>
  </si>
  <si>
    <t>移動支援１深２．０・早０．５・日０．５・初計</t>
  </si>
  <si>
    <t>移動支援１深２．０・早０．５・日０．５・２人・初計</t>
  </si>
  <si>
    <t>移動支援１深２．０・早０．５・日０．５・基・初計</t>
  </si>
  <si>
    <t>移動支援１深２．０・早０．５・日０．５・基・２人・初計</t>
  </si>
  <si>
    <t>移動支援１深０．５・日０．５</t>
  </si>
  <si>
    <t>移動支援１深０．５・日０．５・２人</t>
  </si>
  <si>
    <t>移動支援１深０．５・日０．５・基</t>
  </si>
  <si>
    <t>移動支援１深０．５・日０．５・基・２人</t>
  </si>
  <si>
    <t>移動支援１深０．５・日０．５・初計</t>
  </si>
  <si>
    <t>移動支援１深０．５・日０．５・２人・初計</t>
  </si>
  <si>
    <t>移動支援１深０．５・日０．５・基・初計</t>
  </si>
  <si>
    <t>移動支援１深０．５・日０．５・基・２人・初計</t>
  </si>
  <si>
    <t>移動支援１深０．５・日１．０</t>
  </si>
  <si>
    <t>移動支援１深０．５・日１．０・２人</t>
  </si>
  <si>
    <t>移動支援１深０．５・日１．０・基</t>
  </si>
  <si>
    <t>移動支援１深０．５・日１．０・基・２人</t>
  </si>
  <si>
    <t>移動支援１深０．５・日１．０・初計</t>
  </si>
  <si>
    <t>移動支援１深０．５・日１．０・２人・初計</t>
  </si>
  <si>
    <t>移動支援１深０．５・日１．０・基・初計</t>
  </si>
  <si>
    <t>移動支援１深０．５・日１．０・基・２人・初計</t>
  </si>
  <si>
    <t>移動支援１深０．５・日１．５</t>
  </si>
  <si>
    <t>移動支援１深０．５・日１．５・２人</t>
  </si>
  <si>
    <t>移動支援１深０．５・日１．５・基</t>
  </si>
  <si>
    <t>移動支援１深０．５・日１．５・基・２人</t>
  </si>
  <si>
    <t>移動支援１深０．５・日１．５・初計</t>
  </si>
  <si>
    <t>移動支援１深０．５・日１．５・２人・初計</t>
  </si>
  <si>
    <t>移動支援１深０．５・日１．５・基・初計</t>
  </si>
  <si>
    <t>移動支援１深０．５・日１．５・基・２人・初計</t>
  </si>
  <si>
    <t>移動支援１深０．５・日２．０</t>
  </si>
  <si>
    <t>移動支援１深０．５・日２．０・２人</t>
  </si>
  <si>
    <t>移動支援１深０．５・日２．０・基</t>
  </si>
  <si>
    <t>移動支援１深０．５・日２．０・基・２人</t>
  </si>
  <si>
    <t>移動支援１深０．５・日２．０・初計</t>
  </si>
  <si>
    <t>移動支援１深０．５・日２．０・２人・初計</t>
  </si>
  <si>
    <t>移動支援１深０．５・日２．０・基・初計</t>
  </si>
  <si>
    <t>移動支援１深０．５・日２．０・基・２人・初計</t>
  </si>
  <si>
    <t>移動支援１深０．５・日２．５</t>
  </si>
  <si>
    <t>移動支援１深０．５・日２．５・２人</t>
  </si>
  <si>
    <t>移動支援１深０．５・日２．５・基</t>
  </si>
  <si>
    <t>移動支援１深０．５・日２．５・基・２人</t>
  </si>
  <si>
    <t>移動支援１深０．５・日２．５・初計</t>
  </si>
  <si>
    <t>移動支援１深０．５・日２．５・２人・初計</t>
  </si>
  <si>
    <t>移動支援１深０．５・日２．５・基・初計</t>
  </si>
  <si>
    <t>移動支援１深０．５・日２．５・基・２人・初計</t>
  </si>
  <si>
    <t>移動支援１深１．０・日０．５</t>
  </si>
  <si>
    <t>移動支援１深１．０・日０．５・２人</t>
  </si>
  <si>
    <t>移動支援１深１．０・日０．５・基</t>
  </si>
  <si>
    <t>移動支援１深１．０・日０．５・基・２人</t>
  </si>
  <si>
    <t>移動支援１深１．０・日０．５・初計</t>
  </si>
  <si>
    <t>移動支援１深１．０・日０．５・２人・初計</t>
  </si>
  <si>
    <t>移動支援１深１．０・日０．５・基・初計</t>
  </si>
  <si>
    <t>移動支援１深１．０・日０．５・基・２人・初計</t>
  </si>
  <si>
    <t>移動支援１深１．０・日１．０</t>
  </si>
  <si>
    <t>移動支援１深１．０・日１．０・２人</t>
  </si>
  <si>
    <t>移動支援１深１．０・日１．０・基</t>
  </si>
  <si>
    <t>移動支援１深１．０・日１．０・基・２人</t>
  </si>
  <si>
    <t>移動支援１深１．０・日１．０・初計</t>
  </si>
  <si>
    <t>移動支援１深１．０・日１．０・２人・初計</t>
  </si>
  <si>
    <t>移動支援１深１．０・日１．０・基・初計</t>
  </si>
  <si>
    <t>移動支援１深１．０・日１．０・基・２人・初計</t>
  </si>
  <si>
    <t>移動支援１深１．０・日１．５</t>
  </si>
  <si>
    <t>移動支援１深１．０・日１．５・２人</t>
  </si>
  <si>
    <t>移動支援１深１．０・日１．５・基</t>
  </si>
  <si>
    <t>移動支援１深１．０・日１．５・基・２人</t>
  </si>
  <si>
    <t>移動支援１深１．０・日１．５・初計</t>
  </si>
  <si>
    <t>移動支援１深１．０・日１．５・２人・初計</t>
  </si>
  <si>
    <t>移動支援１深１．０・日１．５・基・初計</t>
  </si>
  <si>
    <t>移動支援１深１．０・日１．５・基・２人・初計</t>
  </si>
  <si>
    <t>移動支援１深１．０・日２．０</t>
  </si>
  <si>
    <t>移動支援１深１．０・日２．０・２人</t>
  </si>
  <si>
    <t>移動支援１深１．０・日２．０・基</t>
  </si>
  <si>
    <t>移動支援１深１．０・日２．０・基・２人</t>
  </si>
  <si>
    <t>移動支援１深１．０・日２．０・初計</t>
  </si>
  <si>
    <t>移動支援１深１．０・日２．０・２人・初計</t>
  </si>
  <si>
    <t>移動支援１深１．０・日２．０・基・初計</t>
  </si>
  <si>
    <t>移動支援１深１．０・日２．０・基・２人・初計</t>
  </si>
  <si>
    <t>移動支援１深１．５・日０．５</t>
  </si>
  <si>
    <t>移動支援１深１．５・日０．５・２人</t>
  </si>
  <si>
    <t>移動支援１深１．５・日０．５・基</t>
  </si>
  <si>
    <t>移動支援１深１．５・日０．５・基・２人</t>
  </si>
  <si>
    <t>移動支援１深１．５・日０．５・初計</t>
  </si>
  <si>
    <t>移動支援１深１．５・日０．５・２人・初計</t>
  </si>
  <si>
    <t>移動支援１深１．５・日０．５・基・初計</t>
  </si>
  <si>
    <t>移動支援１深１．５・日０．５・基・２人・初計</t>
  </si>
  <si>
    <t>移動支援１深１．５・日１．０</t>
  </si>
  <si>
    <t>移動支援１深１．５・日１．０・２人</t>
  </si>
  <si>
    <t>移動支援１深１．５・日１．０・基</t>
  </si>
  <si>
    <t>移動支援１深１．５・日１．０・基・２人</t>
  </si>
  <si>
    <t>移動支援１深１．５・日１．０・初計</t>
  </si>
  <si>
    <t>移動支援１深１．５・日１．０・２人・初計</t>
  </si>
  <si>
    <t>移動支援１深１．５・日１．０・基・初計</t>
  </si>
  <si>
    <t>移動支援１深１．５・日１．０・基・２人・初計</t>
  </si>
  <si>
    <t>移動支援１深１．５・日１．５</t>
  </si>
  <si>
    <t>移動支援１深１．５・日１．５・２人</t>
  </si>
  <si>
    <t>移動支援１深１．５・日１．５・基</t>
  </si>
  <si>
    <t>移動支援１深１．５・日１．５・基・２人</t>
  </si>
  <si>
    <t>移動支援１深１．５・日１．５・初計</t>
  </si>
  <si>
    <t>移動支援１深１．５・日１．５・２人・初計</t>
  </si>
  <si>
    <t>移動支援１深１．５・日１．５・基・初計</t>
  </si>
  <si>
    <t>移動支援１深１．５・日１．５・基・２人・初計</t>
  </si>
  <si>
    <t>移動支援１深２．０・日０．５</t>
  </si>
  <si>
    <t>移動支援１深２．０・日０．５・２人</t>
  </si>
  <si>
    <t>移動支援１深２．０・日０．５・基</t>
  </si>
  <si>
    <t>移動支援１深２．０・日０．５・基・２人</t>
  </si>
  <si>
    <t>移動支援１深２．０・日０．５・初計</t>
  </si>
  <si>
    <t>移動支援１深２．０・日０．５・２人・初計</t>
  </si>
  <si>
    <t>移動支援１深２．０・日０．５・基・初計</t>
  </si>
  <si>
    <t>移動支援１深２．０・日０．５・基・２人・初計</t>
  </si>
  <si>
    <t>移動支援１深２．０・日１．０</t>
  </si>
  <si>
    <t>移動支援１深２．０・日１．０・２人</t>
  </si>
  <si>
    <t>移動支援１深２．０・日１．０・基</t>
  </si>
  <si>
    <t>移動支援１深２．０・日１．０・基・２人</t>
  </si>
  <si>
    <t>移動支援１深２．０・日１．０・初計</t>
  </si>
  <si>
    <t>移動支援１深２．０・日１．０・２人・初計</t>
  </si>
  <si>
    <t>移動支援１深２．０・日１．０・基・初計</t>
  </si>
  <si>
    <t>移動支援１深２．０・日１．０・基・２人・初計</t>
  </si>
  <si>
    <t>移動支援１深２．５・日０．５</t>
  </si>
  <si>
    <t>移動支援１深２．５・日０．５・２人</t>
  </si>
  <si>
    <t>移動支援１深２．５・日０．５・基</t>
  </si>
  <si>
    <t>移動支援１深２．５・日０．５・基・２人</t>
  </si>
  <si>
    <t>移動支援１深２．５・日０．５・初計</t>
  </si>
  <si>
    <t>移動支援１深２．５・日０．５・２人・初計</t>
  </si>
  <si>
    <t>移動支援１深２．５・日０．５・基・初計</t>
  </si>
  <si>
    <t>移動支援１深２．５・日０．５・基・２人・初計</t>
  </si>
  <si>
    <t>移動支援１日０．５・夜２．０・深０．５</t>
  </si>
  <si>
    <t>移動支援１日０．５・夜２．０・深０．５・２人</t>
  </si>
  <si>
    <t>移動支援１日０．５・夜２．０・深０．５・基</t>
  </si>
  <si>
    <t>移動支援１日０．５・夜２．０・深０．５・基・２人</t>
  </si>
  <si>
    <t>移動支援１日０．５・夜２．０・深０．５・初計</t>
  </si>
  <si>
    <t>移動支援１日０．５・夜２．０・深０．５・２人・初計</t>
  </si>
  <si>
    <t>移動支援１日０．５・夜２．０・深０．５・基・初計</t>
  </si>
  <si>
    <t>移動支援１日０．５・夜２．０・深０．５・基・２人・初計</t>
  </si>
  <si>
    <t>移動支援１日０．５・夜１．５・深０．５</t>
  </si>
  <si>
    <t>移動支援１日０．５・夜１．５・深０．５・２人</t>
  </si>
  <si>
    <t>移動支援１日０．５・夜１．５・深０．５・基</t>
  </si>
  <si>
    <t>移動支援１日０．５・夜１．５・深０．５・基・２人</t>
  </si>
  <si>
    <t>移動支援１日０．５・夜１．５・深０．５・初計</t>
  </si>
  <si>
    <t>移動支援１日０．５・夜１．５・深０．５・２人・初計</t>
  </si>
  <si>
    <t>移動支援１日０．５・夜１．５・深０．５・基・初計</t>
  </si>
  <si>
    <t>移動支援１日０．５・夜１．５・深０．５・基・２人・初計</t>
  </si>
  <si>
    <t>移動支援１日０．５・夜１．５・深１．０</t>
  </si>
  <si>
    <t>移動支援１日０．５・夜１．５・深１．０・２人</t>
  </si>
  <si>
    <t>移動支援１日０．５・夜１．５・深１．０・基</t>
  </si>
  <si>
    <t>移動支援１日０．５・夜１．５・深１．０・基・２人</t>
  </si>
  <si>
    <t>移動支援１日０．５・夜１．５・深１．０・初計</t>
  </si>
  <si>
    <t>移動支援１日０．５・夜１．５・深１．０・２人・初計</t>
  </si>
  <si>
    <t>移動支援１日０．５・夜１．５・深１．０・基・初計</t>
  </si>
  <si>
    <t>移動支援１日０．５・夜１．５・深１．０・基・２人・初計</t>
  </si>
  <si>
    <t>移動支援１日１．０・夜１．５・深０．５</t>
  </si>
  <si>
    <t>移動支援１日１．０・夜１．５・深０．５・２人</t>
  </si>
  <si>
    <t>移動支援１日１．０・夜１．５・深０．５・基</t>
  </si>
  <si>
    <t>移動支援１日１．０・夜１．５・深０．５・基・２人</t>
  </si>
  <si>
    <t>移動支援１日１．０・夜１．５・深０．５・初計</t>
  </si>
  <si>
    <t>移動支援１日１．０・夜１．５・深０．５・２人・初計</t>
  </si>
  <si>
    <t>移動支援１日１．０・夜１．５・深０．５・基・初計</t>
  </si>
  <si>
    <t>移動支援１日１．０・夜１．５・深０．５・基・２人・初計</t>
  </si>
  <si>
    <t>移動支援１日０．５・夜１．０・深０．５</t>
  </si>
  <si>
    <t>移動支援１日０．５・夜１．０・深０．５・２人</t>
  </si>
  <si>
    <t>移動支援１日０．５・夜１．０・深０．５・基</t>
  </si>
  <si>
    <t>移動支援１日０．５・夜１．０・深０．５・基・２人</t>
  </si>
  <si>
    <t>移動支援１日０．５・夜１．０・深０．５・初計</t>
  </si>
  <si>
    <t>移動支援１日０．５・夜１．０・深０．５・２人・初計</t>
  </si>
  <si>
    <t>移動支援１日０．５・夜１．０・深０．５・基・初計</t>
  </si>
  <si>
    <t>移動支援１日０．５・夜１．０・深０．５・基・２人・初計</t>
  </si>
  <si>
    <t>移動支援１日０．５・夜１．０・深１．０</t>
  </si>
  <si>
    <t>移動支援１日０．５・夜１．０・深１．０・２人</t>
  </si>
  <si>
    <t>移動支援１日０．５・夜１．０・深１．０・基</t>
  </si>
  <si>
    <t>移動支援１日０．５・夜１．０・深１．０・基・２人</t>
  </si>
  <si>
    <t>移動支援１日０．５・夜１．０・深１．０・初計</t>
  </si>
  <si>
    <t>移動支援１日０．５・夜１．０・深１．０・２人・初計</t>
  </si>
  <si>
    <t>移動支援１日０．５・夜１．０・深１．０・基・初計</t>
  </si>
  <si>
    <t>移動支援１日０．５・夜１．０・深１．０・基・２人・初計</t>
  </si>
  <si>
    <t>移動支援１日０．５・夜１．０・深１．５</t>
  </si>
  <si>
    <t>移動支援１日０．５・夜１．０・深１．５・２人</t>
  </si>
  <si>
    <t>移動支援１日０．５・夜１．０・深１．５・基</t>
  </si>
  <si>
    <t>移動支援１日０．５・夜１．０・深１．５・基・２人</t>
  </si>
  <si>
    <t>移動支援１日０．５・夜１．０・深１．５・初計</t>
  </si>
  <si>
    <t>移動支援１日０．５・夜１．０・深１．５・２人・初計</t>
  </si>
  <si>
    <t>移動支援１日０．５・夜１．０・深１．５・基・初計</t>
  </si>
  <si>
    <t>移動支援１日０．５・夜１．０・深１．５・基・２人・初計</t>
  </si>
  <si>
    <t>移動支援１日１．０・夜１．０・深０．５</t>
  </si>
  <si>
    <t>移動支援１日１．０・夜１．０・深０．５・２人</t>
  </si>
  <si>
    <t>移動支援１日１．０・夜１．０・深０．５・基</t>
  </si>
  <si>
    <t>移動支援１日１．０・夜１．０・深０．５・基・２人</t>
  </si>
  <si>
    <t>移動支援１日１．０・夜１．０・深０．５・初計</t>
  </si>
  <si>
    <t>移動支援１日１．０・夜１．０・深０．５・２人・初計</t>
  </si>
  <si>
    <t>移動支援１日１．０・夜１．０・深０．５・基・初計</t>
  </si>
  <si>
    <t>移動支援１日１．０・夜１．０・深０．５・基・２人・初計</t>
  </si>
  <si>
    <t>移動支援１日１．０・夜１．０・深１．０</t>
  </si>
  <si>
    <t>移動支援１日１．０・夜１．０・深１．０・２人</t>
  </si>
  <si>
    <t>移動支援１日１．０・夜１．０・深１．０・基</t>
  </si>
  <si>
    <t>移動支援１日１．０・夜１．０・深１．０・基・２人</t>
  </si>
  <si>
    <t>移動支援１日１．０・夜１．０・深１．０・初計</t>
  </si>
  <si>
    <t>移動支援１日１．０・夜１．０・深１．０・２人・初計</t>
  </si>
  <si>
    <t>移動支援１日１．０・夜１．０・深１．０・基・初計</t>
  </si>
  <si>
    <t>移動支援１日１．０・夜１．０・深１．０・基・２人・初計</t>
  </si>
  <si>
    <t>移動支援１日１．５・夜１．０・深０．５</t>
  </si>
  <si>
    <t>移動支援１日１．５・夜１．０・深０．５・２人</t>
  </si>
  <si>
    <t>移動支援１日１．５・夜１．０・深０．５・基</t>
  </si>
  <si>
    <t>移動支援１日１．５・夜１．０・深０．５・基・２人</t>
  </si>
  <si>
    <t>移動支援１日１．５・夜１．０・深０．５・初計</t>
  </si>
  <si>
    <t>移動支援１日１．５・夜１．０・深０．５・２人・初計</t>
  </si>
  <si>
    <t>移動支援１日１．５・夜１．０・深０．５・基・初計</t>
  </si>
  <si>
    <t>移動支援１日１．５・夜１．０・深０．５・基・２人・初計</t>
  </si>
  <si>
    <t>移動支援１日０．５・夜０．５・深０．５</t>
  </si>
  <si>
    <t>移動支援１日０．５・夜０．５・深０．５・２人</t>
  </si>
  <si>
    <t>移動支援１日０．５・夜０．５・深０．５・基</t>
  </si>
  <si>
    <t>移動支援１日０．５・夜０．５・深０．５・基・２人</t>
  </si>
  <si>
    <t>移動支援１日０．５・夜０．５・深０．５・初計</t>
  </si>
  <si>
    <t>移動支援１日０．５・夜０．５・深０．５・２人・初計</t>
  </si>
  <si>
    <t>移動支援１日０．５・夜０．５・深０．５・基・初計</t>
  </si>
  <si>
    <t>移動支援１日０．５・夜０．５・深０．５・基・２人・初計</t>
  </si>
  <si>
    <t>移動支援１日０．５・夜０．５・深１．０</t>
  </si>
  <si>
    <t>移動支援１日０．５・夜０．５・深１．０・２人</t>
  </si>
  <si>
    <t>移動支援１日０．５・夜０．５・深１．０・基</t>
  </si>
  <si>
    <t>移動支援１日０．５・夜０．５・深１．０・基・２人</t>
  </si>
  <si>
    <t>移動支援１日０．５・夜０．５・深１．０・初計</t>
  </si>
  <si>
    <t>移動支援１日０．５・夜０．５・深１．０・２人・初計</t>
  </si>
  <si>
    <t>移動支援１日０．５・夜０．５・深１．０・基・初計</t>
  </si>
  <si>
    <t>移動支援１日０．５・夜０．５・深１．０・基・２人・初計</t>
  </si>
  <si>
    <t>移動支援１日０．５・夜０．５・深１．５</t>
  </si>
  <si>
    <t>移動支援１日０．５・夜０．５・深１．５・２人</t>
  </si>
  <si>
    <t>移動支援１日０．５・夜０．５・深１．５・基</t>
  </si>
  <si>
    <t>移動支援１日０．５・夜０．５・深１．５・基・２人</t>
  </si>
  <si>
    <t>移動支援１日０．５・夜０．５・深１．５・初計</t>
  </si>
  <si>
    <t>移動支援１日０．５・夜０．５・深１．５・２人・初計</t>
  </si>
  <si>
    <t>移動支援１日０．５・夜０．５・深１．５・基・初計</t>
  </si>
  <si>
    <t>移動支援１日０．５・夜０．５・深１．５・基・２人・初計</t>
  </si>
  <si>
    <t>移動支援１日０．５・夜０．５・深２．０</t>
  </si>
  <si>
    <t>移動支援１日０．５・夜０．５・深２．０・２人</t>
  </si>
  <si>
    <t>移動支援１日０．５・夜０．５・深２．０・基</t>
  </si>
  <si>
    <t>移動支援１日０．５・夜０．５・深２．０・基・２人</t>
  </si>
  <si>
    <t>移動支援１日０．５・夜０．５・深２．０・初計</t>
  </si>
  <si>
    <t>移動支援１日０．５・夜０．５・深２．０・２人・初計</t>
  </si>
  <si>
    <t>移動支援１日０．５・夜０．５・深２．０・基・初計</t>
  </si>
  <si>
    <t>移動支援１日０．５・夜０．５・深２．０・基・２人・初計</t>
  </si>
  <si>
    <t>移動支援１日１．０・夜０．５・深０．５</t>
  </si>
  <si>
    <t>移動支援１日１．０・夜０．５・深０．５・２人</t>
  </si>
  <si>
    <t>移動支援１日１．０・夜０．５・深０．５・基</t>
  </si>
  <si>
    <t>移動支援１日１．０・夜０．５・深０．５・基・２人</t>
  </si>
  <si>
    <t>移動支援１日１．０・夜０．５・深０．５・初計</t>
  </si>
  <si>
    <t>移動支援１日１．０・夜０．５・深０．５・２人・初計</t>
  </si>
  <si>
    <t>移動支援１日１．０・夜０．５・深０．５・基・初計</t>
  </si>
  <si>
    <t>移動支援１日１．０・夜０．５・深０．５・基・２人・初計</t>
  </si>
  <si>
    <t>移動支援１日１．０・夜０．５・深１．０</t>
  </si>
  <si>
    <t>移動支援１日１．０・夜０．５・深１．０・２人</t>
  </si>
  <si>
    <t>移動支援１日１．０・夜０．５・深１．０・基</t>
  </si>
  <si>
    <t>移動支援１日１．０・夜０．５・深１．０・基・２人</t>
  </si>
  <si>
    <t>移動支援１日１．０・夜０．５・深１．０・初計</t>
  </si>
  <si>
    <t>移動支援１日１．０・夜０．５・深１．０・２人・初計</t>
  </si>
  <si>
    <t>移動支援１日１．０・夜０．５・深１．０・基・初計</t>
  </si>
  <si>
    <t>移動支援１日１．０・夜０．５・深１．０・基・２人・初計</t>
  </si>
  <si>
    <t>移動支援１日１．０・夜０．５・深１．５</t>
  </si>
  <si>
    <t>移動支援１日１．０・夜０．５・深１．５・２人</t>
  </si>
  <si>
    <t>移動支援１日１．０・夜０．５・深１．５・基</t>
  </si>
  <si>
    <t>移動支援１日１．０・夜０．５・深１．５・基・２人</t>
  </si>
  <si>
    <t>移動支援１日１．０・夜０．５・深１．５・初計</t>
  </si>
  <si>
    <t>移動支援１日１．０・夜０．５・深１．５・２人・初計</t>
  </si>
  <si>
    <t>移動支援１日１．０・夜０．５・深１．５・基・初計</t>
  </si>
  <si>
    <t>移動支援１日１．０・夜０．５・深１．５・基・２人・初計</t>
  </si>
  <si>
    <t>移動支援１日１．５・夜０．５・深０．５</t>
  </si>
  <si>
    <t>移動支援１日１．５・夜０．５・深０．５・２人</t>
  </si>
  <si>
    <t>移動支援１日１．５・夜０．５・深０．５・基</t>
  </si>
  <si>
    <t>移動支援１日１．５・夜０．５・深０．５・基・２人</t>
  </si>
  <si>
    <t>移動支援１日１．５・夜０．５・深０．５・初計</t>
  </si>
  <si>
    <t>移動支援１日１．５・夜０．５・深０．５・２人・初計</t>
  </si>
  <si>
    <t>移動支援１日１．５・夜０．５・深０．５・基・初計</t>
  </si>
  <si>
    <t>移動支援１日１．５・夜０．５・深０．５・基・２人・初計</t>
  </si>
  <si>
    <t>移動支援１日１．５・夜０．５・深１．０</t>
  </si>
  <si>
    <t>移動支援１日１．５・夜０．５・深１．０・２人</t>
  </si>
  <si>
    <t>移動支援１日１．５・夜０．５・深１．０・基</t>
  </si>
  <si>
    <t>移動支援１日１．５・夜０．５・深１．０・基・２人</t>
  </si>
  <si>
    <t>移動支援１日１．５・夜０．５・深１．０・初計</t>
  </si>
  <si>
    <t>移動支援１日１．５・夜０．５・深１．０・２人・初計</t>
  </si>
  <si>
    <t>移動支援１日１．５・夜０．５・深１．０・基・初計</t>
  </si>
  <si>
    <t>移動支援１日１．５・夜０．５・深１．０・基・２人・初計</t>
  </si>
  <si>
    <t>移動支援１日２．０・夜０．５・深０．５</t>
  </si>
  <si>
    <t>移動支援１日２．０・夜０．５・深０．５・２人</t>
  </si>
  <si>
    <t>移動支援１日２．０・夜０．５・深０．５・基</t>
  </si>
  <si>
    <t>移動支援１日２．０・夜０．５・深０．５・基・２人</t>
  </si>
  <si>
    <t>移動支援１日２．０・夜０．５・深０．５・初計</t>
  </si>
  <si>
    <t>移動支援１日２．０・夜０．５・深０．５・２人・初計</t>
  </si>
  <si>
    <t>移動支援１日２．０・夜０．５・深０．５・基・初計</t>
  </si>
  <si>
    <t>移動支援１日２．０・夜０．５・深０．５・基・２人・初計</t>
  </si>
  <si>
    <t>移動支援１早０．５・日２．０・夜０．５</t>
  </si>
  <si>
    <t>移動支援１早０．５・日２．０・夜０．５・２人</t>
  </si>
  <si>
    <t>移動支援１早０．５・日２．０・夜０．５・基</t>
  </si>
  <si>
    <t>移動支援１早０．５・日２．０・夜０．５・基・２人</t>
  </si>
  <si>
    <t>移動支援１早０．５・日２．０・夜０．５・初計</t>
  </si>
  <si>
    <t>移動支援１早０．５・日２．０・夜０．５・２人・初計</t>
  </si>
  <si>
    <t>移動支援１早０．５・日２．０・夜０．５・基・初計</t>
  </si>
  <si>
    <t>移動支援１早０．５・日２．０・夜０．５・基・２人・初計</t>
  </si>
  <si>
    <t>移動支援１日増０．５</t>
  </si>
  <si>
    <t>移動支援１日増０．５・２人</t>
  </si>
  <si>
    <t>移動支援１日増０．５・基</t>
  </si>
  <si>
    <t>移動支援１日増０．５・基・２人</t>
  </si>
  <si>
    <t>移動支援１日増０．５・初計</t>
  </si>
  <si>
    <t>移動支援１日増０．５・２人・初計</t>
  </si>
  <si>
    <t>移動支援１日増０．５・基・初計</t>
  </si>
  <si>
    <t>移動支援１日増０．５・基・２人・初計</t>
  </si>
  <si>
    <t>移動支援１日増１．０</t>
  </si>
  <si>
    <t>移動支援１日増１．０・２人</t>
  </si>
  <si>
    <t>移動支援１日増１．０・基</t>
  </si>
  <si>
    <t>移動支援１日増１．０・基・２人</t>
  </si>
  <si>
    <t>移動支援１日増１．０・初計</t>
  </si>
  <si>
    <t>移動支援１日増１．０・２人・初計</t>
  </si>
  <si>
    <t>移動支援１日増１．０・基・初計</t>
  </si>
  <si>
    <t>移動支援１日増１．０・基・２人・初計</t>
  </si>
  <si>
    <t>移動支援１日増１．５</t>
  </si>
  <si>
    <t>移動支援１日増１．５・２人</t>
  </si>
  <si>
    <t>移動支援１日増１．５・基</t>
  </si>
  <si>
    <t>移動支援１日増１．５・基・２人</t>
  </si>
  <si>
    <t>移動支援１日増１．５・初計</t>
  </si>
  <si>
    <t>移動支援１日増１．５・２人・初計</t>
  </si>
  <si>
    <t>移動支援１日増１．５・基・初計</t>
  </si>
  <si>
    <t>移動支援１日増１．５・基・２人・初計</t>
  </si>
  <si>
    <t>移動支援１日増２．０</t>
  </si>
  <si>
    <t>移動支援１日増２．０・２人</t>
  </si>
  <si>
    <t>移動支援１日増２．０・基</t>
  </si>
  <si>
    <t>移動支援１日増２．０・基・２人</t>
  </si>
  <si>
    <t>移動支援１日増２．０・初計</t>
  </si>
  <si>
    <t>移動支援１日増２．０・２人・初計</t>
  </si>
  <si>
    <t>移動支援１日増２．０・基・初計</t>
  </si>
  <si>
    <t>移動支援１日増２．０・基・２人・初計</t>
  </si>
  <si>
    <t>移動支援１日増２．５</t>
  </si>
  <si>
    <t>移動支援１日増２．５・２人</t>
  </si>
  <si>
    <t>移動支援１日増２．５・基</t>
  </si>
  <si>
    <t>移動支援１日増２．５・基・２人</t>
  </si>
  <si>
    <t>移動支援１日増２．５・初計</t>
  </si>
  <si>
    <t>移動支援１日増２．５・２人・初計</t>
  </si>
  <si>
    <t>移動支援１日増２．５・基・初計</t>
  </si>
  <si>
    <t>移動支援１日増２．５・基・２人・初計</t>
  </si>
  <si>
    <t>移動支援１日増３．０</t>
  </si>
  <si>
    <t>移動支援１日増３．０・２人</t>
  </si>
  <si>
    <t>移動支援１日増３．０・基</t>
  </si>
  <si>
    <t>移動支援１日増３．０・基・２人</t>
  </si>
  <si>
    <t>移動支援１日増３．０・初計</t>
  </si>
  <si>
    <t>移動支援１日増３．０・２人・初計</t>
  </si>
  <si>
    <t>移動支援１日増３．０・基・初計</t>
  </si>
  <si>
    <t>移動支援１日増３．０・基・２人・初計</t>
  </si>
  <si>
    <t>移動支援１日増３．５</t>
  </si>
  <si>
    <t>移動支援１日増３．５・２人</t>
  </si>
  <si>
    <t>移動支援１日増３．５・基</t>
  </si>
  <si>
    <t>移動支援１日増３．５・基・２人</t>
  </si>
  <si>
    <t>移動支援１日増３．５・初計</t>
  </si>
  <si>
    <t>移動支援１日増３．５・２人・初計</t>
  </si>
  <si>
    <t>移動支援１日増３．５・基・初計</t>
  </si>
  <si>
    <t>移動支援１日増３．５・基・２人・初計</t>
  </si>
  <si>
    <t>移動支援１日増４．０</t>
  </si>
  <si>
    <t>移動支援１日増４．０・２人</t>
  </si>
  <si>
    <t>移動支援１日増４．０・基</t>
  </si>
  <si>
    <t>移動支援１日増４．０・基・２人</t>
  </si>
  <si>
    <t>移動支援１日増４．０・初計</t>
  </si>
  <si>
    <t>移動支援１日増４．０・２人・初計</t>
  </si>
  <si>
    <t>移動支援１日増４．０・基・初計</t>
  </si>
  <si>
    <t>移動支援１日増４．０・基・２人・初計</t>
  </si>
  <si>
    <t>移動支援１日増４．５</t>
  </si>
  <si>
    <t>移動支援１日増４．５・２人</t>
  </si>
  <si>
    <t>移動支援１日増４．５・基</t>
  </si>
  <si>
    <t>移動支援１日増４．５・基・２人</t>
  </si>
  <si>
    <t>移動支援１日増４．５・初計</t>
  </si>
  <si>
    <t>移動支援１日増４．５・２人・初計</t>
  </si>
  <si>
    <t>移動支援１日増４．５・基・初計</t>
  </si>
  <si>
    <t>移動支援１日増４．５・基・２人・初計</t>
  </si>
  <si>
    <t>移動支援１日増５．０</t>
  </si>
  <si>
    <t>移動支援１日増５．０・２人</t>
  </si>
  <si>
    <t>移動支援１日増５．０・基</t>
  </si>
  <si>
    <t>移動支援１日増５．０・基・２人</t>
  </si>
  <si>
    <t>移動支援１日増５．０・初計</t>
  </si>
  <si>
    <t>移動支援１日増５．０・２人・初計</t>
  </si>
  <si>
    <t>移動支援１日増５．０・基・初計</t>
  </si>
  <si>
    <t>移動支援１日増５．０・基・２人・初計</t>
  </si>
  <si>
    <t>移動支援１日増５．５</t>
  </si>
  <si>
    <t>移動支援１日増５．５・２人</t>
  </si>
  <si>
    <t>移動支援１日増５．５・基</t>
  </si>
  <si>
    <t>移動支援１日増５．５・基・２人</t>
  </si>
  <si>
    <t>移動支援１日増５．５・初計</t>
  </si>
  <si>
    <t>移動支援１日増５．５・２人・初計</t>
  </si>
  <si>
    <t>移動支援１日増５．５・基・初計</t>
  </si>
  <si>
    <t>移動支援１日増５．５・基・２人・初計</t>
  </si>
  <si>
    <t>移動支援１日増６．０</t>
  </si>
  <si>
    <t>移動支援１日増６．０・２人</t>
  </si>
  <si>
    <t>移動支援１日増６．０・基</t>
  </si>
  <si>
    <t>移動支援１日増６．０・基・２人</t>
  </si>
  <si>
    <t>移動支援１日増６．０・初計</t>
  </si>
  <si>
    <t>移動支援１日増６．０・２人・初計</t>
  </si>
  <si>
    <t>移動支援１日増６．０・基・初計</t>
  </si>
  <si>
    <t>移動支援１日増６．０・基・２人・初計</t>
  </si>
  <si>
    <t>移動支援１日増６．５</t>
  </si>
  <si>
    <t>移動支援１日増６．５・２人</t>
  </si>
  <si>
    <t>移動支援１日増６．５・基</t>
  </si>
  <si>
    <t>移動支援１日増６．５・基・２人</t>
  </si>
  <si>
    <t>移動支援１日増６．５・初計</t>
  </si>
  <si>
    <t>移動支援１日増６．５・２人・初計</t>
  </si>
  <si>
    <t>移動支援１日増６．５・基・初計</t>
  </si>
  <si>
    <t>移動支援１日増６．５・基・２人・初計</t>
  </si>
  <si>
    <t>移動支援１日増７．０</t>
  </si>
  <si>
    <t>移動支援１日増７．０・２人</t>
  </si>
  <si>
    <t>移動支援１日増７．０・基</t>
  </si>
  <si>
    <t>移動支援１日増７．０・基・２人</t>
  </si>
  <si>
    <t>移動支援１日増７．０・初計</t>
  </si>
  <si>
    <t>移動支援１日増７．０・２人・初計</t>
  </si>
  <si>
    <t>移動支援１日増７．０・基・初計</t>
  </si>
  <si>
    <t>移動支援１日増７．０・基・２人・初計</t>
  </si>
  <si>
    <t>移動支援１日増７．５</t>
  </si>
  <si>
    <t>移動支援１日増７．５・２人</t>
  </si>
  <si>
    <t>移動支援１日増７．５・基</t>
  </si>
  <si>
    <t>移動支援１日増７．５・基・２人</t>
  </si>
  <si>
    <t>移動支援１日増７．５・初計</t>
  </si>
  <si>
    <t>移動支援１日増７．５・２人・初計</t>
  </si>
  <si>
    <t>移動支援１日増７．５・基・初計</t>
  </si>
  <si>
    <t>移動支援１日増７．５・基・２人・初計</t>
  </si>
  <si>
    <t>移動支援１日増８．０</t>
  </si>
  <si>
    <t>移動支援１日増８．０・２人</t>
  </si>
  <si>
    <t>移動支援１日増８．０・基</t>
  </si>
  <si>
    <t>移動支援１日増８．０・基・２人</t>
  </si>
  <si>
    <t>移動支援１日増８．０・初計</t>
  </si>
  <si>
    <t>移動支援１日増８．０・２人・初計</t>
  </si>
  <si>
    <t>移動支援１日増８．０・基・初計</t>
  </si>
  <si>
    <t>移動支援１日増８．０・基・２人・初計</t>
  </si>
  <si>
    <t>移動支援１日増８．５</t>
  </si>
  <si>
    <t>移動支援１日増８．５・２人</t>
  </si>
  <si>
    <t>移動支援１日増８．５・基</t>
  </si>
  <si>
    <t>移動支援１日増８．５・基・２人</t>
  </si>
  <si>
    <t>移動支援１日増８．５・初計</t>
  </si>
  <si>
    <t>移動支援１日増８．５・２人・初計</t>
  </si>
  <si>
    <t>移動支援１日増８．５・基・初計</t>
  </si>
  <si>
    <t>移動支援１日増８．５・基・２人・初計</t>
  </si>
  <si>
    <t>移動支援１日増９．０</t>
  </si>
  <si>
    <t>移動支援１日増９．０・２人</t>
  </si>
  <si>
    <t>移動支援１日増９．０・基</t>
  </si>
  <si>
    <t>移動支援１日増９．０・基・２人</t>
  </si>
  <si>
    <t>移動支援１日増９．０・初計</t>
  </si>
  <si>
    <t>移動支援１日増９．０・２人・初計</t>
  </si>
  <si>
    <t>移動支援１日増９．０・基・初計</t>
  </si>
  <si>
    <t>移動支援１日増９．０・基・２人・初計</t>
  </si>
  <si>
    <t>移動支援１日増９．５</t>
  </si>
  <si>
    <t>移動支援１日増９．５・２人</t>
  </si>
  <si>
    <t>移動支援１日増９．５・基</t>
  </si>
  <si>
    <t>移動支援１日増９．５・基・２人</t>
  </si>
  <si>
    <t>移動支援１日増９．５・初計</t>
  </si>
  <si>
    <t>移動支援１日増９．５・２人・初計</t>
  </si>
  <si>
    <t>移動支援１日増９．５・基・初計</t>
  </si>
  <si>
    <t>移動支援１日増９．５・基・２人・初計</t>
  </si>
  <si>
    <t>移動支援１日増１０．０</t>
  </si>
  <si>
    <t>移動支援１日増１０．０・２人</t>
  </si>
  <si>
    <t>移動支援１日増１０．０・基</t>
  </si>
  <si>
    <t>移動支援１日増１０．０・基・２人</t>
  </si>
  <si>
    <t>移動支援１日増１０．０・初計</t>
  </si>
  <si>
    <t>移動支援１日増１０．０・２人・初計</t>
  </si>
  <si>
    <t>移動支援１日増１０．０・基・初計</t>
  </si>
  <si>
    <t>移動支援１日増１０．０・基・２人・初計</t>
  </si>
  <si>
    <t>移動支援１日増１０．５</t>
  </si>
  <si>
    <t>移動支援１日増１０．５・２人</t>
  </si>
  <si>
    <t>移動支援１日増１０．５・基</t>
  </si>
  <si>
    <t>移動支援１日増１０．５・基・２人</t>
  </si>
  <si>
    <t>移動支援１日増１０．５・初計</t>
  </si>
  <si>
    <t>移動支援１日増１０．５・２人・初計</t>
  </si>
  <si>
    <t>移動支援１日増１０．５・基・初計</t>
  </si>
  <si>
    <t>移動支援１日増１０．５・基・２人・初計</t>
  </si>
  <si>
    <t>移動支援１早増０．５</t>
  </si>
  <si>
    <t>移動支援１早増０．５・２人</t>
  </si>
  <si>
    <t>移動支援１早増０．５・基</t>
  </si>
  <si>
    <t>移動支援１早増０．５・基・２人</t>
  </si>
  <si>
    <t>移動支援１早増０．５・初計</t>
  </si>
  <si>
    <t>移動支援１早増０．５・２人・初計</t>
  </si>
  <si>
    <t>移動支援１早増０．５・基・初計</t>
  </si>
  <si>
    <t>移動支援１早増０．５・基・２人・初計</t>
  </si>
  <si>
    <t>移動支援１早増１．０</t>
  </si>
  <si>
    <t>移動支援１早増１．０・２人</t>
  </si>
  <si>
    <t>移動支援１早増１．０・基</t>
  </si>
  <si>
    <t>移動支援１早増１．０・基・２人</t>
  </si>
  <si>
    <t>移動支援１早増１．０・初計</t>
  </si>
  <si>
    <t>移動支援１早増１．０・２人・初計</t>
  </si>
  <si>
    <t>移動支援１早増１．０・基・初計</t>
  </si>
  <si>
    <t>移動支援１早増１．０・基・２人・初計</t>
  </si>
  <si>
    <t>移動支援１早増１．５</t>
  </si>
  <si>
    <t>移動支援１早増１．５・２人</t>
  </si>
  <si>
    <t>移動支援１早増１．５・基</t>
  </si>
  <si>
    <t>移動支援１早増１．５・基・２人</t>
  </si>
  <si>
    <t>移動支援１早増１．５・初計</t>
  </si>
  <si>
    <t>移動支援１早増１．５・２人・初計</t>
  </si>
  <si>
    <t>移動支援１早増１．５・基・初計</t>
  </si>
  <si>
    <t>移動支援１早増１．５・基・２人・初計</t>
  </si>
  <si>
    <t>移動支援１早増２．０</t>
  </si>
  <si>
    <t>移動支援１早増２．０・２人</t>
  </si>
  <si>
    <t>移動支援１早増２．０・基</t>
  </si>
  <si>
    <t>移動支援１早増２．０・基・２人</t>
  </si>
  <si>
    <t>移動支援１早増２．０・初計</t>
  </si>
  <si>
    <t>移動支援１早増２．０・２人・初計</t>
  </si>
  <si>
    <t>移動支援１早増２．０・基・初計</t>
  </si>
  <si>
    <t>移動支援１早増２．０・基・２人・初計</t>
  </si>
  <si>
    <t>移動支援１早増２．５</t>
  </si>
  <si>
    <t>移動支援１早増２．５・２人</t>
  </si>
  <si>
    <t>移動支援１早増２．５・基</t>
  </si>
  <si>
    <t>移動支援１早増２．５・基・２人</t>
  </si>
  <si>
    <t>移動支援１早増２．５・初計</t>
  </si>
  <si>
    <t>移動支援１早増２．５・２人・初計</t>
  </si>
  <si>
    <t>移動支援１早増２．５・基・初計</t>
  </si>
  <si>
    <t>移動支援１早増２．５・基・２人・初計</t>
  </si>
  <si>
    <t>移動支援１夜増０．５</t>
  </si>
  <si>
    <t>移動支援１夜増０．５・２人</t>
  </si>
  <si>
    <t>移動支援１夜増０．５・基</t>
  </si>
  <si>
    <t>移動支援１夜増０．５・基・２人</t>
  </si>
  <si>
    <t>移動支援１夜増０．５・初計</t>
  </si>
  <si>
    <t>移動支援１夜増０．５・２人・初計</t>
  </si>
  <si>
    <t>移動支援１夜増０．５・基・初計</t>
  </si>
  <si>
    <t>移動支援１夜増０．５・基・２人・初計</t>
  </si>
  <si>
    <t>移動支援１夜増１．０</t>
  </si>
  <si>
    <t>移動支援１夜増１．０・２人</t>
  </si>
  <si>
    <t>移動支援１夜増１．０・基</t>
  </si>
  <si>
    <t>移動支援１夜増１．０・基・２人</t>
  </si>
  <si>
    <t>移動支援１夜増１．０・初計</t>
  </si>
  <si>
    <t>移動支援１夜増１．０・２人・初計</t>
  </si>
  <si>
    <t>移動支援１夜増１．０・基・初計</t>
  </si>
  <si>
    <t>移動支援１夜増１．０・基・２人・初計</t>
  </si>
  <si>
    <t>移動支援１夜増１．５</t>
  </si>
  <si>
    <t>移動支援１夜増１．５・２人</t>
  </si>
  <si>
    <t>移動支援１夜増１．５・基</t>
  </si>
  <si>
    <t>移動支援１夜増１．５・基・２人</t>
  </si>
  <si>
    <t>移動支援１夜増１．５・初計</t>
  </si>
  <si>
    <t>移動支援１夜増１．５・２人・初計</t>
  </si>
  <si>
    <t>移動支援１夜増１．５・基・初計</t>
  </si>
  <si>
    <t>移動支援１夜増１．５・基・２人・初計</t>
  </si>
  <si>
    <t>移動支援１夜増２．０</t>
  </si>
  <si>
    <t>移動支援１夜増２．０・２人</t>
  </si>
  <si>
    <t>移動支援１夜増２．０・基</t>
  </si>
  <si>
    <t>移動支援１夜増２．０・基・２人</t>
  </si>
  <si>
    <t>移動支援１夜増２．０・初計</t>
  </si>
  <si>
    <t>移動支援１夜増２．０・２人・初計</t>
  </si>
  <si>
    <t>移動支援１夜増２．０・基・初計</t>
  </si>
  <si>
    <t>移動支援１夜増２．０・基・２人・初計</t>
  </si>
  <si>
    <t>移動支援１夜増２．５</t>
  </si>
  <si>
    <t>移動支援１夜増２．５・２人</t>
  </si>
  <si>
    <t>移動支援１夜増２．５・基</t>
  </si>
  <si>
    <t>移動支援１夜増２．５・基・２人</t>
  </si>
  <si>
    <t>移動支援１夜増２．５・初計</t>
  </si>
  <si>
    <t>移動支援１夜増２．５・２人・初計</t>
  </si>
  <si>
    <t>移動支援１夜増２．５・基・初計</t>
  </si>
  <si>
    <t>移動支援１夜増２．５・基・２人・初計</t>
  </si>
  <si>
    <t>移動支援１夜増３．０</t>
  </si>
  <si>
    <t>移動支援１夜増３．０・２人</t>
  </si>
  <si>
    <t>移動支援１夜増３．０・基</t>
  </si>
  <si>
    <t>移動支援１夜増３．０・基・２人</t>
  </si>
  <si>
    <t>移動支援１夜増３．０・初計</t>
  </si>
  <si>
    <t>移動支援１夜増３．０・２人・初計</t>
  </si>
  <si>
    <t>移動支援１夜増３．０・基・初計</t>
  </si>
  <si>
    <t>移動支援１夜増３．０・基・２人・初計</t>
  </si>
  <si>
    <t>移動支援１夜増３．５</t>
  </si>
  <si>
    <t>移動支援１夜増３．５・２人</t>
  </si>
  <si>
    <t>移動支援１夜増３．５・基</t>
  </si>
  <si>
    <t>移動支援１夜増３．５・基・２人</t>
  </si>
  <si>
    <t>移動支援１夜増３．５・初計</t>
  </si>
  <si>
    <t>移動支援１夜増３．５・２人・初計</t>
  </si>
  <si>
    <t>移動支援１夜増３．５・基・初計</t>
  </si>
  <si>
    <t>移動支援１夜増３．５・基・２人・初計</t>
  </si>
  <si>
    <t>移動支援１夜増４．０</t>
  </si>
  <si>
    <t>移動支援１夜増４．０・２人</t>
  </si>
  <si>
    <t>移動支援１夜増４．０・基</t>
  </si>
  <si>
    <t>移動支援１夜増４．０・基・２人</t>
  </si>
  <si>
    <t>移動支援１夜増４．０・初計</t>
  </si>
  <si>
    <t>移動支援１夜増４．０・２人・初計</t>
  </si>
  <si>
    <t>移動支援１夜増４．０・基・初計</t>
  </si>
  <si>
    <t>移動支援１夜増４．０・基・２人・初計</t>
  </si>
  <si>
    <t>移動支援１夜増４．５</t>
  </si>
  <si>
    <t>移動支援１夜増４．５・２人</t>
  </si>
  <si>
    <t>移動支援１夜増４．５・基</t>
  </si>
  <si>
    <t>移動支援１夜増４．５・基・２人</t>
  </si>
  <si>
    <t>移動支援１夜増４．５・初計</t>
  </si>
  <si>
    <t>移動支援１夜増４．５・２人・初計</t>
  </si>
  <si>
    <t>移動支援１夜増４．５・基・初計</t>
  </si>
  <si>
    <t>移動支援１夜増４．５・基・２人・初計</t>
  </si>
  <si>
    <t>移動支援１深増０．５</t>
  </si>
  <si>
    <t>移動支援１深増０．５・２人</t>
  </si>
  <si>
    <t>移動支援１深増０．５・基</t>
  </si>
  <si>
    <t>移動支援１深増０．５・基・２人</t>
  </si>
  <si>
    <t>移動支援１深増０．５・初計</t>
  </si>
  <si>
    <t>移動支援１深増０．５・２人・初計</t>
  </si>
  <si>
    <t>移動支援１深増０．５・基・初計</t>
  </si>
  <si>
    <t>移動支援１深増０．５・基・２人・初計</t>
  </si>
  <si>
    <t>移動支援１深増１．０</t>
  </si>
  <si>
    <t>移動支援１深増１．０・２人</t>
  </si>
  <si>
    <t>移動支援１深増１．０・基</t>
  </si>
  <si>
    <t>移動支援１深増１．０・基・２人</t>
  </si>
  <si>
    <t>移動支援１深増１．０・初計</t>
  </si>
  <si>
    <t>移動支援１深増１．０・２人・初計</t>
  </si>
  <si>
    <t>移動支援１深増１．０・基・初計</t>
  </si>
  <si>
    <t>移動支援１深増１．０・基・２人・初計</t>
  </si>
  <si>
    <t>移動支援１深増１．５</t>
  </si>
  <si>
    <t>移動支援１深増１．５・２人</t>
  </si>
  <si>
    <t>移動支援１深増１．５・基</t>
  </si>
  <si>
    <t>移動支援１深増１．５・基・２人</t>
  </si>
  <si>
    <t>移動支援１深増１．５・初計</t>
  </si>
  <si>
    <t>移動支援１深増１．５・２人・初計</t>
  </si>
  <si>
    <t>移動支援１深増１．５・基・初計</t>
  </si>
  <si>
    <t>移動支援１深増１．５・基・２人・初計</t>
  </si>
  <si>
    <t>移動支援１深増２．０</t>
  </si>
  <si>
    <t>移動支援１深増２．０・２人</t>
  </si>
  <si>
    <t>移動支援１深増２．０・基</t>
  </si>
  <si>
    <t>移動支援１深増２．０・基・２人</t>
  </si>
  <si>
    <t>移動支援１深増２．０・初計</t>
  </si>
  <si>
    <t>移動支援１深増２．０・２人・初計</t>
  </si>
  <si>
    <t>移動支援１深増２．０・基・初計</t>
  </si>
  <si>
    <t>移動支援１深増２．０・基・２人・初計</t>
  </si>
  <si>
    <t>移動支援１深増２．５</t>
  </si>
  <si>
    <t>移動支援１深増２．５・２人</t>
  </si>
  <si>
    <t>移動支援１深増２．５・基</t>
  </si>
  <si>
    <t>移動支援１深増２．５・基・２人</t>
  </si>
  <si>
    <t>移動支援１深増２．５・初計</t>
  </si>
  <si>
    <t>移動支援１深増２．５・２人・初計</t>
  </si>
  <si>
    <t>移動支援１深増２．５・基・初計</t>
  </si>
  <si>
    <t>移動支援１深増２．５・基・２人・初計</t>
  </si>
  <si>
    <t>移動支援１深増３．０</t>
  </si>
  <si>
    <t>移動支援１深増３．０・２人</t>
  </si>
  <si>
    <t>移動支援１深増３．０・基</t>
  </si>
  <si>
    <t>移動支援１深増３．０・基・２人</t>
  </si>
  <si>
    <t>移動支援１深増３．０・初計</t>
  </si>
  <si>
    <t>移動支援１深増３．０・２人・初計</t>
  </si>
  <si>
    <t>移動支援１深増３．０・基・初計</t>
  </si>
  <si>
    <t>移動支援１深増３．０・基・２人・初計</t>
  </si>
  <si>
    <t>移動支援１深増３．５</t>
  </si>
  <si>
    <t>移動支援１深増３．５・２人</t>
  </si>
  <si>
    <t>移動支援１深増３．５・基</t>
  </si>
  <si>
    <t>移動支援１深増３．５・基・２人</t>
  </si>
  <si>
    <t>移動支援１深増３．５・初計</t>
  </si>
  <si>
    <t>移動支援１深増３．５・２人・初計</t>
  </si>
  <si>
    <t>移動支援１深増３．５・基・初計</t>
  </si>
  <si>
    <t>移動支援１深増３．５・基・２人・初計</t>
  </si>
  <si>
    <t>移動支援１深増４．０</t>
  </si>
  <si>
    <t>移動支援１深増４．０・２人</t>
  </si>
  <si>
    <t>移動支援１深増４．０・基</t>
  </si>
  <si>
    <t>移動支援１深増４．０・基・２人</t>
  </si>
  <si>
    <t>移動支援１深増４．０・初計</t>
  </si>
  <si>
    <t>移動支援１深増４．０・２人・初計</t>
  </si>
  <si>
    <t>移動支援１深増４．０・基・初計</t>
  </si>
  <si>
    <t>移動支援１深増４．０・基・２人・初計</t>
  </si>
  <si>
    <t>移動支援１深増４．５</t>
  </si>
  <si>
    <t>移動支援１深増４．５・２人</t>
  </si>
  <si>
    <t>移動支援１深増４．５・基</t>
  </si>
  <si>
    <t>移動支援１深増４．５・基・２人</t>
  </si>
  <si>
    <t>移動支援１深増４．５・初計</t>
  </si>
  <si>
    <t>移動支援１深増４．５・２人・初計</t>
  </si>
  <si>
    <t>移動支援１深増４．５・基・初計</t>
  </si>
  <si>
    <t>移動支援１深増４．５・基・２人・初計</t>
  </si>
  <si>
    <t>移動支援１深増５．０</t>
  </si>
  <si>
    <t>移動支援１深増５．０・２人</t>
  </si>
  <si>
    <t>移動支援１深増５．０・基</t>
  </si>
  <si>
    <t>移動支援１深増５．０・基・２人</t>
  </si>
  <si>
    <t>移動支援１深増５．０・初計</t>
  </si>
  <si>
    <t>移動支援１深増５．０・２人・初計</t>
  </si>
  <si>
    <t>移動支援１深増５．０・基・初計</t>
  </si>
  <si>
    <t>移動支援１深増５．０・基・２人・初計</t>
  </si>
  <si>
    <t>移動支援１深増５．５</t>
  </si>
  <si>
    <t>移動支援１深増５．５・２人</t>
  </si>
  <si>
    <t>移動支援１深増５．５・基</t>
  </si>
  <si>
    <t>移動支援１深増５．５・基・２人</t>
  </si>
  <si>
    <t>移動支援１深増５．５・初計</t>
  </si>
  <si>
    <t>移動支援１深増５．５・２人・初計</t>
  </si>
  <si>
    <t>移動支援１深増５．５・基・初計</t>
  </si>
  <si>
    <t>移動支援１深増５．５・基・２人・初計</t>
  </si>
  <si>
    <t>移動支援１深増６．０</t>
  </si>
  <si>
    <t>移動支援１深増６．０・２人</t>
  </si>
  <si>
    <t>移動支援１深増６．０・基</t>
  </si>
  <si>
    <t>移動支援１深増６．０・基・２人</t>
  </si>
  <si>
    <t>移動支援１深増６．０・初計</t>
  </si>
  <si>
    <t>移動支援１深増６．０・２人・初計</t>
  </si>
  <si>
    <t>移動支援１深増６．０・基・初計</t>
  </si>
  <si>
    <t>移動支援１深増６．０・基・２人・初計</t>
  </si>
  <si>
    <t>移動支援１深増６．５</t>
  </si>
  <si>
    <t>移動支援１深増６．５・２人</t>
  </si>
  <si>
    <t>移動支援１深増６．５・基</t>
  </si>
  <si>
    <t>移動支援１深増６．５・基・２人</t>
  </si>
  <si>
    <t>移動支援１深増６．５・初計</t>
  </si>
  <si>
    <t>移動支援１深増６．５・２人・初計</t>
  </si>
  <si>
    <t>移動支援１深増６．５・基・初計</t>
  </si>
  <si>
    <t>移動支援１深増６．５・基・２人・初計</t>
  </si>
  <si>
    <t>移動支援１重研日１．０</t>
  </si>
  <si>
    <t>移動支援１重研日１．０・２人</t>
  </si>
  <si>
    <t>移動支援１重研日１．０・初計</t>
  </si>
  <si>
    <t>移動支援１重研日１．０・２人・初計</t>
  </si>
  <si>
    <t>移動支援１重研日１．５</t>
  </si>
  <si>
    <t>移動支援１重研日１．５・２人</t>
  </si>
  <si>
    <t>移動支援１重研日１．５・初計</t>
  </si>
  <si>
    <t>移動支援１重研日１．５・２人・初計</t>
  </si>
  <si>
    <t>移動支援１重研日２．０</t>
  </si>
  <si>
    <t>移動支援１重研日２．０・２人</t>
  </si>
  <si>
    <t>移動支援１重研日２．０・初計</t>
  </si>
  <si>
    <t>移動支援１重研日２．０・２人・初計</t>
  </si>
  <si>
    <t>移動支援１重研日２．５</t>
  </si>
  <si>
    <t>移動支援１重研日２．５・２人</t>
  </si>
  <si>
    <t>移動支援１重研日２．５・初計</t>
  </si>
  <si>
    <t>移動支援１重研日２．５・２人・初計</t>
  </si>
  <si>
    <t>移動支援１重研日３．０</t>
  </si>
  <si>
    <t>移動支援１重研日３．０・２人</t>
  </si>
  <si>
    <t>移動支援１重研日３．０・初計</t>
  </si>
  <si>
    <t>移動支援１重研日３．０・２人・初計</t>
  </si>
  <si>
    <t>移動支援１重研日３．５</t>
  </si>
  <si>
    <t>移動支援１重研日３．５・２人</t>
  </si>
  <si>
    <t>移動支援１重研日３．５・初計</t>
  </si>
  <si>
    <t>移動支援１重研日３．５・２人・初計</t>
  </si>
  <si>
    <t>移動支援１重研日４．０</t>
  </si>
  <si>
    <t>移動支援１重研日４．０・２人</t>
  </si>
  <si>
    <t>移動支援１重研日４．０・初計</t>
  </si>
  <si>
    <t>移動支援１重研日４．０・２人・初計</t>
  </si>
  <si>
    <t>移動支援１重研日４．５</t>
  </si>
  <si>
    <t>移動支援１重研日４．５・２人</t>
  </si>
  <si>
    <t>移動支援１重研日４．５・初計</t>
  </si>
  <si>
    <t>移動支援１重研日４．５・２人・初計</t>
  </si>
  <si>
    <t>移動支援１重研日５．０</t>
  </si>
  <si>
    <t>移動支援１重研日５．０・２人</t>
  </si>
  <si>
    <t>移動支援１重研日５．０・初計</t>
  </si>
  <si>
    <t>移動支援１重研日５．０・２人・初計</t>
  </si>
  <si>
    <t>移動支援１重研日５．５</t>
  </si>
  <si>
    <t>移動支援１重研日５．５・２人</t>
  </si>
  <si>
    <t>移動支援１重研日５．５・初計</t>
  </si>
  <si>
    <t>移動支援１重研日５．５・２人・初計</t>
  </si>
  <si>
    <t>移動支援１重研日６．０</t>
  </si>
  <si>
    <t>移動支援１重研日６．０・２人</t>
  </si>
  <si>
    <t>移動支援１重研日６．０・初計</t>
  </si>
  <si>
    <t>移動支援１重研日６．０・２人・初計</t>
  </si>
  <si>
    <t>移動支援１重研日６．５</t>
  </si>
  <si>
    <t>移動支援１重研日６．５・２人</t>
  </si>
  <si>
    <t>移動支援１重研日６．５・初計</t>
  </si>
  <si>
    <t>移動支援１重研日６．５・２人・初計</t>
  </si>
  <si>
    <t>移動支援１重研日７．０</t>
  </si>
  <si>
    <t>移動支援１重研日７．０・２人</t>
  </si>
  <si>
    <t>移動支援１重研日７．０・初計</t>
  </si>
  <si>
    <t>移動支援１重研日７．０・２人・初計</t>
  </si>
  <si>
    <t>移動支援１重研日７．５</t>
  </si>
  <si>
    <t>移動支援１重研日７．５・２人</t>
  </si>
  <si>
    <t>移動支援１重研日７．５・初計</t>
  </si>
  <si>
    <t>移動支援１重研日７．５・２人・初計</t>
  </si>
  <si>
    <t>移動支援１重研日８．０</t>
  </si>
  <si>
    <t>移動支援１重研日８．０・２人</t>
  </si>
  <si>
    <t>移動支援１重研日８．０・初計</t>
  </si>
  <si>
    <t>移動支援１重研日８．０・２人・初計</t>
  </si>
  <si>
    <t>移動支援１重研日８．５</t>
  </si>
  <si>
    <t>移動支援１重研日８．５・２人</t>
  </si>
  <si>
    <t>移動支援１重研日８．５・初計</t>
  </si>
  <si>
    <t>移動支援１重研日８．５・２人・初計</t>
  </si>
  <si>
    <t>移動支援１重研日９．０</t>
  </si>
  <si>
    <t>移動支援１重研日９．０・２人</t>
  </si>
  <si>
    <t>移動支援１重研日９．０・初計</t>
  </si>
  <si>
    <t>移動支援１重研日９．０・２人・初計</t>
  </si>
  <si>
    <t>移動支援１重研日９．５</t>
  </si>
  <si>
    <t>移動支援１重研日９．５・２人</t>
  </si>
  <si>
    <t>移動支援１重研日９．５・初計</t>
  </si>
  <si>
    <t>移動支援１重研日９．５・２人・初計</t>
  </si>
  <si>
    <t>移動支援１重研日１０．０</t>
  </si>
  <si>
    <t>移動支援１重研日１０．０・２人</t>
  </si>
  <si>
    <t>移動支援１重研日１０．０・初計</t>
  </si>
  <si>
    <t>移動支援１重研日１０．０・２人・初計</t>
  </si>
  <si>
    <t>移動支援１重研日１０．５</t>
  </si>
  <si>
    <t>移動支援１重研日１０．５・２人</t>
  </si>
  <si>
    <t>移動支援１重研日１０．５・初計</t>
  </si>
  <si>
    <t>移動支援１重研日１０．５・２人・初計</t>
  </si>
  <si>
    <t>移動支援１重研早１．０</t>
  </si>
  <si>
    <t>移動支援１重研早１．０・２人</t>
  </si>
  <si>
    <t>移動支援１重研早１．０・初計</t>
  </si>
  <si>
    <t>移動支援１重研早１．０・２人・初計</t>
  </si>
  <si>
    <t>移動支援１重研早１．５</t>
  </si>
  <si>
    <t>移動支援１重研早１．５・２人</t>
  </si>
  <si>
    <t>移動支援１重研早１．５・初計</t>
  </si>
  <si>
    <t>移動支援１重研早１．５・２人・初計</t>
  </si>
  <si>
    <t>移動支援１重研早２．０</t>
  </si>
  <si>
    <t>移動支援１重研早２．０・２人</t>
  </si>
  <si>
    <t>移動支援１重研早２．０・初計</t>
  </si>
  <si>
    <t>移動支援１重研早２．０・２人・初計</t>
  </si>
  <si>
    <t>移動支援１重研早２．５</t>
  </si>
  <si>
    <t>移動支援１重研早２．５・２人</t>
  </si>
  <si>
    <t>移動支援１重研早２．５・初計</t>
  </si>
  <si>
    <t>移動支援１重研早２．５・２人・初計</t>
  </si>
  <si>
    <t>移動支援１重研夜１．０</t>
  </si>
  <si>
    <t>移動支援１重研夜１．０・２人</t>
  </si>
  <si>
    <t>移動支援１重研夜１．０・初計</t>
  </si>
  <si>
    <t>移動支援１重研夜１．０・２人・初計</t>
  </si>
  <si>
    <t>移動支援１重研夜１．５</t>
  </si>
  <si>
    <t>移動支援１重研夜１．５・２人</t>
  </si>
  <si>
    <t>移動支援１重研夜１．５・初計</t>
  </si>
  <si>
    <t>移動支援１重研夜１．５・２人・初計</t>
  </si>
  <si>
    <t>移動支援１重研夜２．０</t>
  </si>
  <si>
    <t>移動支援１重研夜２．０・２人</t>
  </si>
  <si>
    <t>移動支援１重研夜２．０・初計</t>
  </si>
  <si>
    <t>移動支援１重研夜２．０・２人・初計</t>
  </si>
  <si>
    <t>移動支援１重研夜２．５</t>
  </si>
  <si>
    <t>移動支援１重研夜２．５・２人</t>
  </si>
  <si>
    <t>移動支援１重研夜２．５・初計</t>
  </si>
  <si>
    <t>移動支援１重研夜２．５・２人・初計</t>
  </si>
  <si>
    <t>移動支援１重研夜３．０</t>
  </si>
  <si>
    <t>移動支援１重研夜３．０・２人</t>
  </si>
  <si>
    <t>移動支援１重研夜３．０・初計</t>
  </si>
  <si>
    <t>移動支援１重研夜３．０・２人・初計</t>
  </si>
  <si>
    <t>移動支援１重研夜３．５</t>
  </si>
  <si>
    <t>移動支援１重研夜３．５・２人</t>
  </si>
  <si>
    <t>移動支援１重研夜３．５・初計</t>
  </si>
  <si>
    <t>移動支援１重研夜３．５・２人・初計</t>
  </si>
  <si>
    <t>移動支援１重研夜４．０</t>
  </si>
  <si>
    <t>移動支援１重研夜４．０・２人</t>
  </si>
  <si>
    <t>移動支援１重研夜４．０・初計</t>
  </si>
  <si>
    <t>移動支援１重研夜４．０・２人・初計</t>
  </si>
  <si>
    <t>移動支援１重研夜４．５</t>
  </si>
  <si>
    <t>移動支援１重研夜４．５・２人</t>
  </si>
  <si>
    <t>移動支援１重研夜４．５・初計</t>
  </si>
  <si>
    <t>移動支援１重研夜４．５・２人・初計</t>
  </si>
  <si>
    <t>移動支援１重研深１．０</t>
  </si>
  <si>
    <t>移動支援１重研深１．０・２人</t>
  </si>
  <si>
    <t>移動支援１重研深１．０・初計</t>
  </si>
  <si>
    <t>移動支援１重研深１．０・２人・初計</t>
  </si>
  <si>
    <t>移動支援１重研深１．５</t>
  </si>
  <si>
    <t>移動支援１重研深１．５・２人</t>
  </si>
  <si>
    <t>移動支援１重研深１．５・初計</t>
  </si>
  <si>
    <t>移動支援１重研深１．５・２人・初計</t>
  </si>
  <si>
    <t>移動支援１重研深２．０</t>
  </si>
  <si>
    <t>移動支援１重研深２．０・２人</t>
  </si>
  <si>
    <t>移動支援１重研深２．０・初計</t>
  </si>
  <si>
    <t>移動支援１重研深２．０・２人・初計</t>
  </si>
  <si>
    <t>移動支援１重研深２．５</t>
  </si>
  <si>
    <t>移動支援１重研深２．５・２人</t>
  </si>
  <si>
    <t>移動支援１重研深２．５・初計</t>
  </si>
  <si>
    <t>移動支援１重研深２．５・２人・初計</t>
  </si>
  <si>
    <t>移動支援１重研深３．０</t>
  </si>
  <si>
    <t>移動支援１重研深３．０・２人</t>
  </si>
  <si>
    <t>移動支援１重研深３．０・初計</t>
  </si>
  <si>
    <t>移動支援１重研深３．０・２人・初計</t>
  </si>
  <si>
    <t>移動支援１重研深３．５</t>
  </si>
  <si>
    <t>移動支援１重研深３．５・２人</t>
  </si>
  <si>
    <t>移動支援１重研深３．５・初計</t>
  </si>
  <si>
    <t>移動支援１重研深３．５・２人・初計</t>
  </si>
  <si>
    <t>移動支援１重研深４．０</t>
  </si>
  <si>
    <t>移動支援１重研深４．０・２人</t>
  </si>
  <si>
    <t>移動支援１重研深４．０・初計</t>
  </si>
  <si>
    <t>移動支援１重研深４．０・２人・初計</t>
  </si>
  <si>
    <t>移動支援１重研深４．５</t>
  </si>
  <si>
    <t>移動支援１重研深４．５・２人</t>
  </si>
  <si>
    <t>移動支援１重研深４．５・初計</t>
  </si>
  <si>
    <t>移動支援１重研深４．５・２人・初計</t>
  </si>
  <si>
    <t>移動支援１重研深５．０</t>
  </si>
  <si>
    <t>移動支援１重研深５．０・２人</t>
  </si>
  <si>
    <t>移動支援１重研深５．０・初計</t>
  </si>
  <si>
    <t>移動支援１重研深５．０・２人・初計</t>
  </si>
  <si>
    <t>移動支援１重研深５．５</t>
  </si>
  <si>
    <t>移動支援１重研深５．５・２人</t>
  </si>
  <si>
    <t>移動支援１重研深５．５・初計</t>
  </si>
  <si>
    <t>移動支援１重研深５．５・２人・初計</t>
  </si>
  <si>
    <t>移動支援１重研深６．０</t>
  </si>
  <si>
    <t>移動支援１重研深６．０・２人</t>
  </si>
  <si>
    <t>移動支援１重研深６．０・初計</t>
  </si>
  <si>
    <t>移動支援１重研深６．０・２人・初計</t>
  </si>
  <si>
    <t>移動支援１重研深６．５</t>
  </si>
  <si>
    <t>移動支援１重研深６．５・２人</t>
  </si>
  <si>
    <t>移動支援１重研深６．５・初計</t>
  </si>
  <si>
    <t>移動支援１重研深６．５・２人・初計</t>
  </si>
  <si>
    <t>移動支援１重研深１．０・早０．５</t>
  </si>
  <si>
    <t>移動支援１重研深１．０・早０．５・２人</t>
  </si>
  <si>
    <t>移動支援１重研深１．０・早０．５・初計</t>
  </si>
  <si>
    <t>移動支援１重研深１．０・早０．５・２人・初計</t>
  </si>
  <si>
    <t>移動支援１重研深１．０・早１．０</t>
  </si>
  <si>
    <t>移動支援１重研深１．０・早１．０・２人</t>
  </si>
  <si>
    <t>移動支援１重研深１．０・早１．０・初計</t>
  </si>
  <si>
    <t>移動支援１重研深１．０・早１．０・２人・初計</t>
  </si>
  <si>
    <t>移動支援１重研深１．０・早１．５</t>
  </si>
  <si>
    <t>移動支援１重研深１．０・早１．５・２人</t>
  </si>
  <si>
    <t>移動支援１重研深１．０・早１．５・初計</t>
  </si>
  <si>
    <t>移動支援１重研深１．０・早１．５・２人・初計</t>
  </si>
  <si>
    <t>移動支援１重研深１．０・早２．０</t>
  </si>
  <si>
    <t>移動支援１重研深１．０・早２．０・２人</t>
  </si>
  <si>
    <t>移動支援１重研深１．０・早２．０・初計</t>
  </si>
  <si>
    <t>移動支援１重研深１．０・早２．０・２人・初計</t>
  </si>
  <si>
    <t>移動支援１重研深１．５・早０．５</t>
  </si>
  <si>
    <t>移動支援１重研深１．５・早０．５・２人</t>
  </si>
  <si>
    <t>移動支援１重研深１．５・早０．５・初計</t>
  </si>
  <si>
    <t>移動支援１重研深１．５・早０．５・２人・初計</t>
  </si>
  <si>
    <t>移動支援１重研深１．５・早１．０</t>
  </si>
  <si>
    <t>移動支援１重研深１．５・早１．０・２人</t>
  </si>
  <si>
    <t>移動支援１重研深１．５・早１．０・初計</t>
  </si>
  <si>
    <t>移動支援１重研深１．５・早１．０・２人・初計</t>
  </si>
  <si>
    <t>移動支援１重研深１．５・早１．５</t>
  </si>
  <si>
    <t>移動支援１重研深１．５・早１．５・２人</t>
  </si>
  <si>
    <t>移動支援１重研深１．５・早１．５・初計</t>
  </si>
  <si>
    <t>移動支援１重研深１．５・早１．５・２人・初計</t>
  </si>
  <si>
    <t>移動支援１重研深２．０・早０．５</t>
  </si>
  <si>
    <t>移動支援１重研深２．０・早０．５・２人</t>
  </si>
  <si>
    <t>移動支援１重研深２．０・早０．５・初計</t>
  </si>
  <si>
    <t>移動支援１重研深２．０・早０．５・２人・初計</t>
  </si>
  <si>
    <t>移動支援１重研深２．０・早１．０</t>
  </si>
  <si>
    <t>移動支援１重研深２．０・早１．０・２人</t>
  </si>
  <si>
    <t>移動支援１重研深２．０・早１．０・初計</t>
  </si>
  <si>
    <t>移動支援１重研深２．０・早１．０・２人・初計</t>
  </si>
  <si>
    <t>移動支援１重研深２．５・早０．５</t>
  </si>
  <si>
    <t>移動支援１重研深２．５・早０．５・２人</t>
  </si>
  <si>
    <t>移動支援１重研深２．５・早０．５・初計</t>
  </si>
  <si>
    <t>移動支援１重研深２．５・早０．５・２人・初計</t>
  </si>
  <si>
    <t>移動支援１重研早１．０・日０．５</t>
  </si>
  <si>
    <t>移動支援１重研早１．０・日０．５・２人</t>
  </si>
  <si>
    <t>移動支援１重研早１．０・日０．５・初計</t>
  </si>
  <si>
    <t>移動支援１重研早１．０・日０．５・２人・初計</t>
  </si>
  <si>
    <t>移動支援１重研早１．０・日１．０</t>
  </si>
  <si>
    <t>移動支援１重研早１．０・日１．０・２人</t>
  </si>
  <si>
    <t>移動支援１重研早１．０・日１．０・初計</t>
  </si>
  <si>
    <t>移動支援１重研早１．０・日１．０・２人・初計</t>
  </si>
  <si>
    <t>移動支援１重研早１．０・日１．５</t>
  </si>
  <si>
    <t>移動支援１重研早１．０・日１．５・２人</t>
  </si>
  <si>
    <t>移動支援１重研早１．０・日１．５・初計</t>
  </si>
  <si>
    <t>移動支援１重研早１．０・日１．５・２人・初計</t>
  </si>
  <si>
    <t>移動支援１重研早１．０・日２．０</t>
  </si>
  <si>
    <t>移動支援１重研早１．０・日２．０・２人</t>
  </si>
  <si>
    <t>移動支援１重研早１．０・日２．０・初計</t>
  </si>
  <si>
    <t>移動支援１重研早１．０・日２．０・２人・初計</t>
  </si>
  <si>
    <t>移動支援１重研早１．５・日０．５</t>
  </si>
  <si>
    <t>移動支援１重研早１．５・日０．５・２人</t>
  </si>
  <si>
    <t>移動支援１重研早１．５・日０．５・初計</t>
  </si>
  <si>
    <t>移動支援１重研早１．５・日０．５・２人・初計</t>
  </si>
  <si>
    <t>移動支援１重研早１．５・日１．０</t>
  </si>
  <si>
    <t>移動支援１重研早１．５・日１．０・２人</t>
  </si>
  <si>
    <t>移動支援１重研早１．５・日１．０・初計</t>
  </si>
  <si>
    <t>移動支援１重研早１．５・日１．０・２人・初計</t>
  </si>
  <si>
    <t>移動支援１重研早１．５・日１．５</t>
  </si>
  <si>
    <t>移動支援１重研早１．５・日１．５・２人</t>
  </si>
  <si>
    <t>移動支援１重研早１．５・日１．５・初計</t>
  </si>
  <si>
    <t>移動支援１重研早１．５・日１．５・２人・初計</t>
  </si>
  <si>
    <t>移動支援１重研早２．０・日０．５</t>
  </si>
  <si>
    <t>移動支援１重研早２．０・日０．５・２人</t>
  </si>
  <si>
    <t>移動支援１重研早２．０・日０．５・初計</t>
  </si>
  <si>
    <t>移動支援１重研早２．０・日０．５・２人・初計</t>
  </si>
  <si>
    <t>移動支援１重研早２．０・日１．０</t>
  </si>
  <si>
    <t>移動支援１重研早２．０・日１．０・２人</t>
  </si>
  <si>
    <t>移動支援１重研早２．０・日１．０・初計</t>
  </si>
  <si>
    <t>移動支援１重研早２．０・日１．０・２人・初計</t>
  </si>
  <si>
    <t>移動支援１重研早２．５・日０．５</t>
  </si>
  <si>
    <t>移動支援１重研早２．５・日０．５・２人</t>
  </si>
  <si>
    <t>移動支援１重研早２．５・日０．５・初計</t>
  </si>
  <si>
    <t>移動支援１重研早２．５・日０．５・２人・初計</t>
  </si>
  <si>
    <t>移動支援１重研日１．０・夜０．５</t>
  </si>
  <si>
    <t>移動支援１重研日１．０・夜０．５・２人</t>
  </si>
  <si>
    <t>移動支援１重研日１．０・夜０．５・初計</t>
  </si>
  <si>
    <t>移動支援１重研日１．０・夜０．５・２人・初計</t>
  </si>
  <si>
    <t>移動支援１重研日１．０・夜１．０</t>
  </si>
  <si>
    <t>移動支援１重研日１．０・夜１．０・２人</t>
  </si>
  <si>
    <t>移動支援１重研日１．０・夜１．０・初計</t>
  </si>
  <si>
    <t>移動支援１重研日１．０・夜１．０・２人・初計</t>
  </si>
  <si>
    <t>移動支援１重研日１．０・夜１．５</t>
  </si>
  <si>
    <t>移動支援１重研日１．０・夜１．５・２人</t>
  </si>
  <si>
    <t>移動支援１重研日１．０・夜１．５・初計</t>
  </si>
  <si>
    <t>移動支援１重研日１．０・夜１．５・２人・初計</t>
  </si>
  <si>
    <t>移動支援１重研日１．０・夜２．０</t>
  </si>
  <si>
    <t>移動支援１重研日１．０・夜２．０・２人</t>
  </si>
  <si>
    <t>移動支援１重研日１．０・夜２．０・初計</t>
  </si>
  <si>
    <t>移動支援１重研日１．０・夜２．０・２人・初計</t>
  </si>
  <si>
    <t>移動支援１重研日１．５・夜０．５</t>
  </si>
  <si>
    <t>移動支援１重研日１．５・夜０．５・２人</t>
  </si>
  <si>
    <t>移動支援１重研日１．５・夜０．５・初計</t>
  </si>
  <si>
    <t>移動支援１重研日１．５・夜０．５・２人・初計</t>
  </si>
  <si>
    <t>移動支援１重研日１．５・夜１．０</t>
  </si>
  <si>
    <t>移動支援１重研日１．５・夜１．０・２人</t>
  </si>
  <si>
    <t>移動支援１重研日１．５・夜１．０・初計</t>
  </si>
  <si>
    <t>移動支援１重研日１．５・夜１．０・２人・初計</t>
  </si>
  <si>
    <t>移動支援１重研日１．５・夜１．５</t>
  </si>
  <si>
    <t>移動支援１重研日１．５・夜１．５・２人</t>
  </si>
  <si>
    <t>移動支援１重研日１．５・夜１．５・初計</t>
  </si>
  <si>
    <t>移動支援１重研日１．５・夜１．５・２人・初計</t>
  </si>
  <si>
    <t>移動支援１重研日２．０・夜０．５</t>
  </si>
  <si>
    <t>移動支援１重研日２．０・夜０．５・２人</t>
  </si>
  <si>
    <t>移動支援１重研日２．０・夜０．５・初計</t>
  </si>
  <si>
    <t>移動支援１重研日２．０・夜０．５・２人・初計</t>
  </si>
  <si>
    <t>移動支援１重研日２．０・夜１．０</t>
  </si>
  <si>
    <t>移動支援１重研日２．０・夜１．０・２人</t>
  </si>
  <si>
    <t>移動支援１重研日２．０・夜１．０・初計</t>
  </si>
  <si>
    <t>移動支援１重研日２．０・夜１．０・２人・初計</t>
  </si>
  <si>
    <t>移動支援１重研日２．５・夜０．５</t>
  </si>
  <si>
    <t>移動支援１重研日２．５・夜０．５・２人</t>
  </si>
  <si>
    <t>移動支援１重研日２．５・夜０．５・初計</t>
  </si>
  <si>
    <t>移動支援１重研日２．５・夜０．５・２人・初計</t>
  </si>
  <si>
    <t>移動支援１重研夜１．０・深０．５</t>
  </si>
  <si>
    <t>移動支援１重研夜１．０・深０．５・２人</t>
  </si>
  <si>
    <t>移動支援１重研夜１．０・深０．５・初計</t>
  </si>
  <si>
    <t>移動支援１重研夜１．０・深０．５・２人・初計</t>
  </si>
  <si>
    <t>移動支援１重研夜１．０・深１．０</t>
  </si>
  <si>
    <t>移動支援１重研夜１．０・深１．０・２人</t>
  </si>
  <si>
    <t>移動支援１重研夜１．０・深１．０・初計</t>
  </si>
  <si>
    <t>移動支援１重研夜１．０・深１．０・２人・初計</t>
  </si>
  <si>
    <t>移動支援１重研夜１．０・深１．５</t>
  </si>
  <si>
    <t>移動支援１重研夜１．０・深１．５・２人</t>
  </si>
  <si>
    <t>移動支援１重研夜１．０・深１．５・初計</t>
  </si>
  <si>
    <t>移動支援１重研夜１．０・深１．５・２人・初計</t>
  </si>
  <si>
    <t>移動支援１重研夜１．０・深２．０</t>
  </si>
  <si>
    <t>移動支援１重研夜１．０・深２．０・２人</t>
  </si>
  <si>
    <t>移動支援１重研夜１．０・深２．０・初計</t>
  </si>
  <si>
    <t>移動支援１重研夜１．０・深２．０・２人・初計</t>
  </si>
  <si>
    <t>移動支援１重研夜１．５・深０．５</t>
  </si>
  <si>
    <t>移動支援１重研夜１．５・深０．５・２人</t>
  </si>
  <si>
    <t>移動支援１重研夜１．５・深０．５・初計</t>
  </si>
  <si>
    <t>移動支援１重研夜１．５・深０．５・２人・初計</t>
  </si>
  <si>
    <t>移動支援１重研夜１．５・深１．０</t>
  </si>
  <si>
    <t>移動支援１重研夜１．５・深１．０・２人</t>
  </si>
  <si>
    <t>移動支援１重研夜１．５・深１．０・初計</t>
  </si>
  <si>
    <t>移動支援１重研夜１．５・深１．０・２人・初計</t>
  </si>
  <si>
    <t>移動支援１重研夜１．５・深１．５</t>
  </si>
  <si>
    <t>移動支援１重研夜１．５・深１．５・２人</t>
  </si>
  <si>
    <t>移動支援１重研夜１．５・深１．５・初計</t>
  </si>
  <si>
    <t>移動支援１重研夜１．５・深１．５・２人・初計</t>
  </si>
  <si>
    <t>移動支援１重研夜２．０・深０．５</t>
  </si>
  <si>
    <t>移動支援１重研夜２．０・深０．５・２人</t>
  </si>
  <si>
    <t>移動支援１重研夜２．０・深０．５・初計</t>
  </si>
  <si>
    <t>移動支援１重研夜２．０・深０．５・２人・初計</t>
  </si>
  <si>
    <t>移動支援１重研夜２．０・深１．０</t>
  </si>
  <si>
    <t>移動支援１重研夜２．０・深１．０・２人</t>
  </si>
  <si>
    <t>移動支援１重研夜２．０・深１．０・初計</t>
  </si>
  <si>
    <t>移動支援１重研夜２．０・深１．０・２人・初計</t>
  </si>
  <si>
    <t>移動支援１重研夜２．５・深０．５</t>
  </si>
  <si>
    <t>移動支援１重研夜２．５・深０．５・２人</t>
  </si>
  <si>
    <t>移動支援１重研夜２．５・深０．５・初計</t>
  </si>
  <si>
    <t>移動支援１重研夜２．５・深０．５・２人・初計</t>
  </si>
  <si>
    <t>移動支援１重研日跨増深１．０・深０．５</t>
  </si>
  <si>
    <t>移動支援１重研日跨増深１．０・深０．５・２人</t>
  </si>
  <si>
    <t>移動支援１重研日跨増深１．０・深０．５・初計</t>
  </si>
  <si>
    <t>移動支援１重研日跨増深１．０・深０．５・２人・初計</t>
  </si>
  <si>
    <t>移動支援１重研日跨増深１．０・深１．０</t>
  </si>
  <si>
    <t>移動支援１重研日跨増深１．０・深１．０・２人</t>
  </si>
  <si>
    <t>移動支援１重研日跨増深１．０・深１．０・初計</t>
  </si>
  <si>
    <t>移動支援１重研日跨増深１．０・深１．０・２人・初計</t>
  </si>
  <si>
    <t>移動支援１重研日跨増深１．０・深１．５</t>
  </si>
  <si>
    <t>移動支援１重研日跨増深１．０・深１．５・２人</t>
  </si>
  <si>
    <t>移動支援１重研日跨増深１．０・深１．５・初計</t>
  </si>
  <si>
    <t>移動支援１重研日跨増深１．０・深１．５・２人・初計</t>
  </si>
  <si>
    <t>移動支援１重研日跨増深１．０・深２．０</t>
  </si>
  <si>
    <t>移動支援１重研日跨増深１．０・深２．０・２人</t>
  </si>
  <si>
    <t>移動支援１重研日跨増深１．０・深２．０・初計</t>
  </si>
  <si>
    <t>移動支援１重研日跨増深１．０・深２．０・２人・初計</t>
  </si>
  <si>
    <t>移動支援１重研日跨増深１．５・深０．５</t>
  </si>
  <si>
    <t>移動支援１重研日跨増深１．５・深０．５・２人</t>
  </si>
  <si>
    <t>移動支援１重研日跨増深１．５・深０．５・初計</t>
  </si>
  <si>
    <t>移動支援１重研日跨増深１．５・深０．５・２人・初計</t>
  </si>
  <si>
    <t>移動支援１重研日跨増深１．５・深１．０</t>
  </si>
  <si>
    <t>移動支援１重研日跨増深１．５・深１．０・２人</t>
  </si>
  <si>
    <t>移動支援１重研日跨増深１．５・深１．０・初計</t>
  </si>
  <si>
    <t>移動支援１重研日跨増深１．５・深１．０・２人・初計</t>
  </si>
  <si>
    <t>移動支援１重研日跨増深１．５・深１．５</t>
  </si>
  <si>
    <t>移動支援１重研日跨増深１．５・深１．５・２人</t>
  </si>
  <si>
    <t>移動支援１重研日跨増深１．５・深１．５・初計</t>
  </si>
  <si>
    <t>移動支援１重研日跨増深１．５・深１．５・２人・初計</t>
  </si>
  <si>
    <t>移動支援１重研日跨増深２．０・深０．５</t>
  </si>
  <si>
    <t>移動支援１重研日跨増深２．０・深０．５・２人</t>
  </si>
  <si>
    <t>移動支援１重研日跨増深２．０・深０．５・初計</t>
  </si>
  <si>
    <t>移動支援１重研日跨増深２．０・深０．５・２人・初計</t>
  </si>
  <si>
    <t>移動支援１重研日跨増深２．０・深１．０</t>
  </si>
  <si>
    <t>移動支援１重研日跨増深２．０・深１．０・２人</t>
  </si>
  <si>
    <t>移動支援１重研日跨増深２．０・深１．０・初計</t>
  </si>
  <si>
    <t>移動支援１重研日跨増深２．０・深１．０・２人・初計</t>
  </si>
  <si>
    <t>移動支援１重研日跨増深２．５・深０．５</t>
  </si>
  <si>
    <t>移動支援１重研日跨増深２．５・深０．５・２人</t>
  </si>
  <si>
    <t>移動支援１重研日跨増深２．５・深０．５・初計</t>
  </si>
  <si>
    <t>移動支援１重研日跨増深２．５・深０．５・２人・初計</t>
  </si>
  <si>
    <t>移動支援１重研深１．０・日０．５</t>
  </si>
  <si>
    <t>移動支援１重研深１．０・日０．５・２人</t>
  </si>
  <si>
    <t>移動支援１重研深１．０・日０．５・初計</t>
  </si>
  <si>
    <t>移動支援１重研深１．０・日０．５・２人・初計</t>
  </si>
  <si>
    <t>移動支援１重研深１．０・日１．０</t>
  </si>
  <si>
    <t>移動支援１重研深１．０・日１．０・２人</t>
  </si>
  <si>
    <t>移動支援１重研深１．０・日１．０・初計</t>
  </si>
  <si>
    <t>移動支援１重研深１．０・日１．０・２人・初計</t>
  </si>
  <si>
    <t>移動支援１重研深１．０・日１．５</t>
  </si>
  <si>
    <t>移動支援１重研深１．０・日１．５・２人</t>
  </si>
  <si>
    <t>移動支援１重研深１．０・日１．５・初計</t>
  </si>
  <si>
    <t>移動支援１重研深１．０・日１．５・２人・初計</t>
  </si>
  <si>
    <t>移動支援１重研深１．０・日２．０</t>
  </si>
  <si>
    <t>移動支援１重研深１．０・日２．０・２人</t>
  </si>
  <si>
    <t>移動支援１重研深１．０・日２．０・初計</t>
  </si>
  <si>
    <t>移動支援１重研深１．０・日２．０・２人・初計</t>
  </si>
  <si>
    <t>移動支援１重研深１．５・日０．５</t>
  </si>
  <si>
    <t>移動支援１重研深１．５・日０．５・２人</t>
  </si>
  <si>
    <t>移動支援１重研深１．５・日０．５・初計</t>
  </si>
  <si>
    <t>移動支援１重研深１．５・日０．５・２人・初計</t>
  </si>
  <si>
    <t>移動支援１重研深１．５・日１．０</t>
  </si>
  <si>
    <t>移動支援１重研深１．５・日１．０・２人</t>
  </si>
  <si>
    <t>移動支援１重研深１．５・日１．０・初計</t>
  </si>
  <si>
    <t>移動支援１重研深１．５・日１．０・２人・初計</t>
  </si>
  <si>
    <t>移動支援１重研深１．５・日１．５</t>
  </si>
  <si>
    <t>移動支援１重研深１．５・日１．５・２人</t>
  </si>
  <si>
    <t>移動支援１重研深１．５・日１．５・初計</t>
  </si>
  <si>
    <t>移動支援１重研深１．５・日１．５・２人・初計</t>
  </si>
  <si>
    <t>移動支援１重研深２．０・日０．５</t>
  </si>
  <si>
    <t>移動支援１重研深２．０・日０．５・２人</t>
  </si>
  <si>
    <t>移動支援１重研深２．０・日０．５・初計</t>
  </si>
  <si>
    <t>移動支援１重研深２．０・日０．５・２人・初計</t>
  </si>
  <si>
    <t>移動支援１重研深２．０・日１．０</t>
  </si>
  <si>
    <t>移動支援１重研深２．０・日１．０・２人</t>
  </si>
  <si>
    <t>移動支援１重研深２．０・日１．０・初計</t>
  </si>
  <si>
    <t>移動支援１重研深２．０・日１．０・２人・初計</t>
  </si>
  <si>
    <t>移動支援１重研深２．５・日０．５</t>
  </si>
  <si>
    <t>移動支援１重研深２．５・日０．５・２人</t>
  </si>
  <si>
    <t>移動支援１重研深２．５・日０．５・初計</t>
  </si>
  <si>
    <t>移動支援１重研深２．５・日０．５・２人・初計</t>
  </si>
  <si>
    <t>移動支援１重研深１．０・早０．５・日０．５</t>
  </si>
  <si>
    <t>移動支援１重研深１．０・早０．５・日０．５・２人</t>
  </si>
  <si>
    <t>移動支援１重研深１．０・早０．５・日０．５・初計</t>
  </si>
  <si>
    <t>移動支援１重研深１．０・早０．５・日０．５・２人・初計</t>
  </si>
  <si>
    <t>移動支援１重研深１．０・早０．５・日１．０</t>
  </si>
  <si>
    <t>移動支援１重研深１．０・早０．５・日１．０・２人</t>
  </si>
  <si>
    <t>移動支援１重研深１．０・早０．５・日１．０・初計</t>
  </si>
  <si>
    <t>移動支援１重研深１．０・早０．５・日１．０・２人・初計</t>
  </si>
  <si>
    <t>移動支援１重研深１．０・早０．５・日１．５</t>
  </si>
  <si>
    <t>移動支援１重研深１．０・早０．５・日１．５・２人</t>
  </si>
  <si>
    <t>移動支援１重研深１．０・早０．５・日１．５・初計</t>
  </si>
  <si>
    <t>移動支援１重研深１．０・早０．５・日１．５・２人・初計</t>
  </si>
  <si>
    <t>移動支援１重研深１．０・早１．０・日０．５</t>
  </si>
  <si>
    <t>移動支援１重研深１．０・早１．０・日０．５・２人</t>
  </si>
  <si>
    <t>移動支援１重研深１．０・早１．０・日０．５・初計</t>
  </si>
  <si>
    <t>移動支援１重研深１．０・早１．０・日０．５・２人・初計</t>
  </si>
  <si>
    <t>移動支援１重研深１．０・早１．０・日１．０</t>
  </si>
  <si>
    <t>移動支援１重研深１．０・早１．０・日１．０・２人</t>
  </si>
  <si>
    <t>移動支援１重研深１．０・早１．０・日１．０・初計</t>
  </si>
  <si>
    <t>移動支援１重研深１．０・早１．０・日１．０・２人・初計</t>
  </si>
  <si>
    <t>移動支援１重研深１．０・早１．５・日０．５</t>
  </si>
  <si>
    <t>移動支援１重研深１．０・早１．５・日０．５・２人</t>
  </si>
  <si>
    <t>移動支援１重研深１．０・早１．５・日０．５・初計</t>
  </si>
  <si>
    <t>移動支援１重研深１．０・早１．５・日０．５・２人・初計</t>
  </si>
  <si>
    <t>移動支援１重研深１．５・早０．５・日０．５</t>
  </si>
  <si>
    <t>移動支援１重研深１．５・早０．５・日０．５・２人</t>
  </si>
  <si>
    <t>移動支援１重研深１．５・早０．５・日０．５・初計</t>
  </si>
  <si>
    <t>移動支援１重研深１．５・早０．５・日０．５・２人・初計</t>
  </si>
  <si>
    <t>移動支援１重研深１．５・早０．５・日１．０</t>
  </si>
  <si>
    <t>移動支援１重研深１．５・早０．５・日１．０・２人</t>
  </si>
  <si>
    <t>移動支援１重研深１．５・早０．５・日１．０・初計</t>
  </si>
  <si>
    <t>移動支援１重研深１．５・早０．５・日１．０・２人・初計</t>
  </si>
  <si>
    <t>移動支援１重研深１．５・早１．０・日０．５</t>
  </si>
  <si>
    <t>移動支援１重研深１．５・早１．０・日０．５・２人</t>
  </si>
  <si>
    <t>移動支援１重研深１．５・早１．０・日０．５・初計</t>
  </si>
  <si>
    <t>移動支援１重研深１．５・早１．０・日０．５・２人・初計</t>
  </si>
  <si>
    <t>移動支援１重研深２．０・早０．５・日０．５</t>
  </si>
  <si>
    <t>移動支援１重研深２．０・早０．５・日０．５・２人</t>
  </si>
  <si>
    <t>移動支援１重研深２．０・早０．５・日０．５・初計</t>
  </si>
  <si>
    <t>移動支援１重研深２．０・早０．５・日０．５・２人・初計</t>
  </si>
  <si>
    <t>移動支援１重研日１．０・夜０．５・深０．５</t>
  </si>
  <si>
    <t>移動支援１重研日１．０・夜０．５・深０．５・２人</t>
  </si>
  <si>
    <t>移動支援１重研日１．０・夜０．５・深０．５・初計</t>
  </si>
  <si>
    <t>移動支援１重研日１．０・夜０．５・深０．５・２人・初計</t>
  </si>
  <si>
    <t>移動支援１重研日１．０・夜０．５・深１．０</t>
  </si>
  <si>
    <t>移動支援１重研日１．０・夜０．５・深１．０・２人</t>
  </si>
  <si>
    <t>移動支援１重研日１．０・夜０．５・深１．０・初計</t>
  </si>
  <si>
    <t>移動支援１重研日１．０・夜０．５・深１．０・２人・初計</t>
  </si>
  <si>
    <t>移動支援１重研日１．０・夜０．５・深１．５</t>
  </si>
  <si>
    <t>移動支援１重研日１．０・夜０．５・深１．５・２人</t>
  </si>
  <si>
    <t>移動支援１重研日１．０・夜０．５・深１．５・初計</t>
  </si>
  <si>
    <t>移動支援１重研日１．０・夜０．５・深１．５・２人・初計</t>
  </si>
  <si>
    <t>移動支援１重研日１．０・夜１．０・深０．５</t>
  </si>
  <si>
    <t>移動支援１重研日１．０・夜１．０・深０．５・２人</t>
  </si>
  <si>
    <t>移動支援１重研日１．０・夜１．０・深０．５・初計</t>
  </si>
  <si>
    <t>移動支援１重研日１．０・夜１．０・深０．５・２人・初計</t>
  </si>
  <si>
    <t>移動支援１重研日１．０・夜１．０・深１．０</t>
  </si>
  <si>
    <t>移動支援１重研日１．０・夜１．０・深１．０・２人</t>
  </si>
  <si>
    <t>移動支援１重研日１．０・夜１．０・深１．０・初計</t>
  </si>
  <si>
    <t>移動支援１重研日１．０・夜１．０・深１．０・２人・初計</t>
  </si>
  <si>
    <t>移動支援１重研日１．０・夜１．５・深０．５</t>
  </si>
  <si>
    <t>移動支援１重研日１．０・夜１．５・深０．５・２人</t>
  </si>
  <si>
    <t>移動支援１重研日１．０・夜１．５・深０．５・初計</t>
  </si>
  <si>
    <t>移動支援１重研日１．０・夜１．５・深０．５・２人・初計</t>
  </si>
  <si>
    <t>移動支援１重研日１．５・夜０．５・深０．５</t>
  </si>
  <si>
    <t>移動支援１重研日１．５・夜０．５・深０．５・２人</t>
  </si>
  <si>
    <t>移動支援１重研日１．５・夜０．５・深０．５・初計</t>
  </si>
  <si>
    <t>移動支援１重研日１．５・夜０．５・深０．５・２人・初計</t>
  </si>
  <si>
    <t>移動支援１重研日１．５・夜０．５・深１．０</t>
  </si>
  <si>
    <t>移動支援１重研日１．５・夜０．５・深１．０・２人</t>
  </si>
  <si>
    <t>移動支援１重研日１．５・夜０．５・深１．０・初計</t>
  </si>
  <si>
    <t>移動支援１重研日１．５・夜０．５・深１．０・２人・初計</t>
  </si>
  <si>
    <t>移動支援１重研日１．５・夜１．０・深０．５</t>
  </si>
  <si>
    <t>移動支援１重研日１．５・夜１．０・深０．５・２人</t>
  </si>
  <si>
    <t>移動支援１重研日１．５・夜１．０・深０．５・初計</t>
  </si>
  <si>
    <t>移動支援１重研日１．５・夜１．０・深０．５・２人・初計</t>
  </si>
  <si>
    <t>移動支援１重研日２．０・夜０．５・深０．５</t>
  </si>
  <si>
    <t>移動支援１重研日２．０・夜０．５・深０．５・２人</t>
  </si>
  <si>
    <t>移動支援１重研日２．０・夜０．５・深０．５・初計</t>
  </si>
  <si>
    <t>移動支援１重研日２．０・夜０．５・深０．５・２人・初計</t>
  </si>
  <si>
    <t>移動支援１重研日増０．５</t>
  </si>
  <si>
    <t>移動支援１重研日増０．５・２人</t>
  </si>
  <si>
    <t>移動支援１重研日増０．５・初計</t>
  </si>
  <si>
    <t>移動支援１重研日増０．５・２人・初計</t>
  </si>
  <si>
    <t>移動支援１重研日増１．０</t>
  </si>
  <si>
    <t>移動支援１重研日増１．０・２人</t>
  </si>
  <si>
    <t>移動支援１重研日増１．０・初計</t>
  </si>
  <si>
    <t>移動支援１重研日増１．０・２人・初計</t>
  </si>
  <si>
    <t>移動支援１重研日増１．５</t>
  </si>
  <si>
    <t>移動支援１重研日増１．５・２人</t>
  </si>
  <si>
    <t>移動支援１重研日増１．５・初計</t>
  </si>
  <si>
    <t>移動支援１重研日増１．５・２人・初計</t>
  </si>
  <si>
    <t>移動支援１重研日増２．０</t>
  </si>
  <si>
    <t>移動支援１重研日増２．０・２人</t>
  </si>
  <si>
    <t>移動支援１重研日増２．０・初計</t>
  </si>
  <si>
    <t>移動支援１重研日増２．０・２人・初計</t>
  </si>
  <si>
    <t>移動支援１重研日増２．５</t>
  </si>
  <si>
    <t>移動支援１重研日増２．５・２人</t>
  </si>
  <si>
    <t>移動支援１重研日増２．５・初計</t>
  </si>
  <si>
    <t>移動支援１重研日増２．５・２人・初計</t>
  </si>
  <si>
    <t>移動支援１重研日増３．０</t>
  </si>
  <si>
    <t>移動支援１重研日増３．０・２人</t>
  </si>
  <si>
    <t>移動支援１重研日増３．０・初計</t>
  </si>
  <si>
    <t>移動支援１重研日増３．０・２人・初計</t>
  </si>
  <si>
    <t>移動支援１重研日増３．５</t>
  </si>
  <si>
    <t>移動支援１重研日増３．５・２人</t>
  </si>
  <si>
    <t>移動支援１重研日増３．５・初計</t>
  </si>
  <si>
    <t>移動支援１重研日増３．５・２人・初計</t>
  </si>
  <si>
    <t>移動支援１重研日増４．０</t>
  </si>
  <si>
    <t>移動支援１重研日増４．０・２人</t>
  </si>
  <si>
    <t>移動支援１重研日増４．０・初計</t>
  </si>
  <si>
    <t>移動支援１重研日増４．０・２人・初計</t>
  </si>
  <si>
    <t>移動支援１重研日増４．５</t>
  </si>
  <si>
    <t>移動支援１重研日増４．５・２人</t>
  </si>
  <si>
    <t>移動支援１重研日増４．５・初計</t>
  </si>
  <si>
    <t>移動支援１重研日増４．５・２人・初計</t>
  </si>
  <si>
    <t>移動支援１重研日増５．０</t>
  </si>
  <si>
    <t>移動支援１重研日増５．０・２人</t>
  </si>
  <si>
    <t>移動支援１重研日増５．０・初計</t>
  </si>
  <si>
    <t>移動支援１重研日増５．０・２人・初計</t>
  </si>
  <si>
    <t>移動支援１重研日増５．５</t>
  </si>
  <si>
    <t>移動支援１重研日増５．５・２人</t>
  </si>
  <si>
    <t>移動支援１重研日増５．５・初計</t>
  </si>
  <si>
    <t>移動支援１重研日増５．５・２人・初計</t>
  </si>
  <si>
    <t>移動支援１重研日増６．０</t>
  </si>
  <si>
    <t>移動支援１重研日増６．０・２人</t>
  </si>
  <si>
    <t>移動支援１重研日増６．０・初計</t>
  </si>
  <si>
    <t>移動支援１重研日増６．０・２人・初計</t>
  </si>
  <si>
    <t>移動支援１重研日増６．５</t>
  </si>
  <si>
    <t>移動支援１重研日増６．５・２人</t>
  </si>
  <si>
    <t>移動支援１重研日増６．５・初計</t>
  </si>
  <si>
    <t>移動支援１重研日増６．５・２人・初計</t>
  </si>
  <si>
    <t>移動支援１重研日増７．０</t>
  </si>
  <si>
    <t>移動支援１重研日増７．０・２人</t>
  </si>
  <si>
    <t>移動支援１重研日増７．０・初計</t>
  </si>
  <si>
    <t>移動支援１重研日増７．０・２人・初計</t>
  </si>
  <si>
    <t>移動支援１重研日増７．５</t>
  </si>
  <si>
    <t>移動支援１重研日増７．５・２人</t>
  </si>
  <si>
    <t>移動支援１重研日増７．５・初計</t>
  </si>
  <si>
    <t>移動支援１重研日増７．５・２人・初計</t>
  </si>
  <si>
    <t>移動支援１重研日増８．０</t>
  </si>
  <si>
    <t>移動支援１重研日増８．０・２人</t>
  </si>
  <si>
    <t>移動支援１重研日増８．０・初計</t>
  </si>
  <si>
    <t>移動支援１重研日増８．０・２人・初計</t>
  </si>
  <si>
    <t>移動支援１重研日増８．５</t>
  </si>
  <si>
    <t>移動支援１重研日増８．５・２人</t>
  </si>
  <si>
    <t>移動支援１重研日増８．５・初計</t>
  </si>
  <si>
    <t>移動支援１重研日増８．５・２人・初計</t>
  </si>
  <si>
    <t>移動支援１重研日増９．０</t>
  </si>
  <si>
    <t>移動支援１重研日増９．０・２人</t>
  </si>
  <si>
    <t>移動支援１重研日増９．０・初計</t>
  </si>
  <si>
    <t>移動支援１重研日増９．０・２人・初計</t>
  </si>
  <si>
    <t>移動支援１重研日増９．５</t>
  </si>
  <si>
    <t>移動支援１重研日増９．５・２人</t>
  </si>
  <si>
    <t>移動支援１重研日増９．５・初計</t>
  </si>
  <si>
    <t>移動支援１重研日増９．５・２人・初計</t>
  </si>
  <si>
    <t>移動支援１重研日増１０．０</t>
  </si>
  <si>
    <t>移動支援１重研日増１０．０・２人</t>
  </si>
  <si>
    <t>移動支援１重研日増１０．０・初計</t>
  </si>
  <si>
    <t>移動支援１重研日増１０．０・２人・初計</t>
  </si>
  <si>
    <t>移動支援１重研日増１０．５</t>
  </si>
  <si>
    <t>移動支援１重研日増１０．５・２人</t>
  </si>
  <si>
    <t>移動支援１重研日増１０．５・初計</t>
  </si>
  <si>
    <t>移動支援１重研日増１０．５・２人・初計</t>
  </si>
  <si>
    <t>移動支援１重研早増０．５</t>
  </si>
  <si>
    <t>移動支援１重研早増０．５・２人</t>
  </si>
  <si>
    <t>移動支援１重研早増０．５・初計</t>
  </si>
  <si>
    <t>移動支援１重研早増０．５・２人・初計</t>
  </si>
  <si>
    <t>移動支援１重研早増１．０</t>
  </si>
  <si>
    <t>移動支援１重研早増１．０・２人</t>
  </si>
  <si>
    <t>移動支援１重研早増１．０・初計</t>
  </si>
  <si>
    <t>移動支援１重研早増１．０・２人・初計</t>
  </si>
  <si>
    <t>移動支援１重研早増１．５</t>
  </si>
  <si>
    <t>移動支援１重研早増１．５・２人</t>
  </si>
  <si>
    <t>移動支援１重研早増１．５・初計</t>
  </si>
  <si>
    <t>移動支援１重研早増１．５・２人・初計</t>
  </si>
  <si>
    <t>移動支援１重研早増２．０</t>
  </si>
  <si>
    <t>移動支援１重研早増２．０・２人</t>
  </si>
  <si>
    <t>移動支援１重研早増２．０・初計</t>
  </si>
  <si>
    <t>移動支援１重研早増２．０・２人・初計</t>
  </si>
  <si>
    <t>移動支援１重研早増２．５</t>
  </si>
  <si>
    <t>移動支援１重研早増２．５・２人</t>
  </si>
  <si>
    <t>移動支援１重研早増２．５・初計</t>
  </si>
  <si>
    <t>移動支援１重研早増２．５・２人・初計</t>
  </si>
  <si>
    <t>移動支援１重研夜増０．５</t>
  </si>
  <si>
    <t>移動支援１重研夜増０．５・２人</t>
  </si>
  <si>
    <t>移動支援１重研夜増０．５・初計</t>
  </si>
  <si>
    <t>移動支援１重研夜増０．５・２人・初計</t>
  </si>
  <si>
    <t>移動支援１重研夜増１．０</t>
  </si>
  <si>
    <t>移動支援１重研夜増１．０・２人</t>
  </si>
  <si>
    <t>移動支援１重研夜増１．０・初計</t>
  </si>
  <si>
    <t>移動支援１重研夜増１．０・２人・初計</t>
  </si>
  <si>
    <t>移動支援１重研夜増１．５</t>
  </si>
  <si>
    <t>移動支援１重研夜増１．５・２人</t>
  </si>
  <si>
    <t>移動支援１重研夜増１．５・初計</t>
  </si>
  <si>
    <t>移動支援１重研夜増１．５・２人・初計</t>
  </si>
  <si>
    <t>移動支援１重研夜増２．０</t>
  </si>
  <si>
    <t>移動支援１重研夜増２．０・２人</t>
  </si>
  <si>
    <t>移動支援１重研夜増２．０・初計</t>
  </si>
  <si>
    <t>移動支援１重研夜増２．０・２人・初計</t>
  </si>
  <si>
    <t>移動支援１重研夜増２．５</t>
  </si>
  <si>
    <t>移動支援１重研夜増２．５・２人</t>
  </si>
  <si>
    <t>移動支援１重研夜増２．５・初計</t>
  </si>
  <si>
    <t>移動支援１重研夜増２．５・２人・初計</t>
  </si>
  <si>
    <t>移動支援１重研夜増３．０</t>
  </si>
  <si>
    <t>移動支援１重研夜増３．０・２人</t>
  </si>
  <si>
    <t>移動支援１重研夜増３．０・初計</t>
  </si>
  <si>
    <t>移動支援１重研夜増３．０・２人・初計</t>
  </si>
  <si>
    <t>移動支援１重研夜増３．５</t>
  </si>
  <si>
    <t>移動支援１重研夜増３．５・２人</t>
  </si>
  <si>
    <t>移動支援１重研夜増３．５・初計</t>
  </si>
  <si>
    <t>移動支援１重研夜増３．５・２人・初計</t>
  </si>
  <si>
    <t>移動支援１重研夜増４．０</t>
  </si>
  <si>
    <t>移動支援１重研夜増４．０・２人</t>
  </si>
  <si>
    <t>移動支援１重研夜増４．０・初計</t>
  </si>
  <si>
    <t>移動支援１重研夜増４．０・２人・初計</t>
  </si>
  <si>
    <t>移動支援１重研夜増４．５</t>
  </si>
  <si>
    <t>移動支援１重研夜増４．５・２人</t>
  </si>
  <si>
    <t>移動支援１重研夜増４．５・初計</t>
  </si>
  <si>
    <t>移動支援１重研夜増４．５・２人・初計</t>
  </si>
  <si>
    <t>移動支援１重研深増０．５</t>
  </si>
  <si>
    <t>移動支援１重研深増０．５・２人</t>
  </si>
  <si>
    <t>移動支援１重研深増０．５・初計</t>
  </si>
  <si>
    <t>移動支援１重研深増０．５・２人・初計</t>
  </si>
  <si>
    <t>移動支援１重研深増１．０</t>
  </si>
  <si>
    <t>移動支援１重研深増１．０・２人</t>
  </si>
  <si>
    <t>移動支援１重研深増１．０・初計</t>
  </si>
  <si>
    <t>移動支援１重研深増１．０・２人・初計</t>
  </si>
  <si>
    <t>移動支援１重研深増１．５</t>
  </si>
  <si>
    <t>移動支援１重研深増１．５・２人</t>
  </si>
  <si>
    <t>移動支援１重研深増１．５・初計</t>
  </si>
  <si>
    <t>移動支援１重研深増１．５・２人・初計</t>
  </si>
  <si>
    <t>移動支援１重研深増２．０</t>
  </si>
  <si>
    <t>移動支援１重研深増２．０・２人</t>
  </si>
  <si>
    <t>移動支援１重研深増２．０・初計</t>
  </si>
  <si>
    <t>移動支援１重研深増２．０・２人・初計</t>
  </si>
  <si>
    <t>移動支援１重研深増２．５</t>
  </si>
  <si>
    <t>移動支援１重研深増２．５・２人</t>
  </si>
  <si>
    <t>移動支援１重研深増２．５・初計</t>
  </si>
  <si>
    <t>移動支援１重研深増２．５・２人・初計</t>
  </si>
  <si>
    <t>移動支援１重研深増３．０</t>
  </si>
  <si>
    <t>移動支援１重研深増３．０・２人</t>
  </si>
  <si>
    <t>移動支援１重研深増３．０・初計</t>
  </si>
  <si>
    <t>移動支援１重研深増３．０・２人・初計</t>
  </si>
  <si>
    <t>移動支援１重研深増３．５</t>
  </si>
  <si>
    <t>移動支援１重研深増３．５・２人</t>
  </si>
  <si>
    <t>移動支援１重研深増３．５・初計</t>
  </si>
  <si>
    <t>移動支援１重研深増３．５・２人・初計</t>
  </si>
  <si>
    <t>移動支援１重研深増４．０</t>
  </si>
  <si>
    <t>移動支援１重研深増４．０・２人</t>
  </si>
  <si>
    <t>移動支援１重研深増４．０・初計</t>
  </si>
  <si>
    <t>移動支援１重研深増４．０・２人・初計</t>
  </si>
  <si>
    <t>移動支援１重研深増４．５</t>
  </si>
  <si>
    <t>移動支援１重研深増４．５・２人</t>
  </si>
  <si>
    <t>移動支援１重研深増４．５・初計</t>
  </si>
  <si>
    <t>移動支援１重研深増４．５・２人・初計</t>
  </si>
  <si>
    <t>移動支援１重研深増５．０</t>
  </si>
  <si>
    <t>移動支援１重研深増５．０・２人</t>
  </si>
  <si>
    <t>移動支援１重研深増５．０・初計</t>
  </si>
  <si>
    <t>移動支援１重研深増５．０・２人・初計</t>
  </si>
  <si>
    <t>移動支援１重研深増５．５</t>
  </si>
  <si>
    <t>移動支援１重研深増５．５・２人</t>
  </si>
  <si>
    <t>移動支援１重研深増５．５・初計</t>
  </si>
  <si>
    <t>移動支援１重研深増５．５・２人・初計</t>
  </si>
  <si>
    <t>移動支援１重研深増６．０</t>
  </si>
  <si>
    <t>移動支援１重研深増６．０・２人</t>
  </si>
  <si>
    <t>移動支援１重研深増６．０・初計</t>
  </si>
  <si>
    <t>移動支援１重研深増６．０・２人・初計</t>
  </si>
  <si>
    <t>移動支援１重研深増６．５</t>
  </si>
  <si>
    <t>移動支援１重研深増６．５・２人</t>
  </si>
  <si>
    <t>移動支援１重研深増６．５・初計</t>
  </si>
  <si>
    <t>移動支援１重研深増６．５・２人・初計</t>
  </si>
  <si>
    <t>移動支援２日０．５</t>
  </si>
  <si>
    <t>移動支援２日０．５・２人</t>
  </si>
  <si>
    <t>移動支援２日０．５・基</t>
  </si>
  <si>
    <t>移動支援２日０．５・基・２人</t>
  </si>
  <si>
    <t>移動支援２日０．５・初計</t>
  </si>
  <si>
    <t>移動支援２日０．５・２人・初計</t>
  </si>
  <si>
    <t>移動支援２日０．５・基・初計</t>
  </si>
  <si>
    <t>移動支援２日０．５・基・２人・初計</t>
  </si>
  <si>
    <t>移動支援２日１．０</t>
  </si>
  <si>
    <t>移動支援２日１．０・２人</t>
  </si>
  <si>
    <t>移動支援２日１．０・基</t>
  </si>
  <si>
    <t>移動支援２日１．０・基・２人</t>
  </si>
  <si>
    <t>移動支援２日１．０・初計</t>
  </si>
  <si>
    <t>移動支援２日１．０・２人・初計</t>
  </si>
  <si>
    <t>移動支援２日１．０・基・初計</t>
  </si>
  <si>
    <t>移動支援２日１．０・基・２人・初計</t>
  </si>
  <si>
    <t>移動支援２日１．５</t>
  </si>
  <si>
    <t>移動支援２日１．５・２人</t>
  </si>
  <si>
    <t>移動支援２日１．５・基</t>
  </si>
  <si>
    <t>移動支援２日１．５・基・２人</t>
  </si>
  <si>
    <t>移動支援２日１．５・初計</t>
  </si>
  <si>
    <t>移動支援２日１．５・２人・初計</t>
  </si>
  <si>
    <t>移動支援２日１．５・基・初計</t>
  </si>
  <si>
    <t>移動支援２日１．５・基・２人・初計</t>
  </si>
  <si>
    <t>移動支援２日２．０</t>
  </si>
  <si>
    <t>移動支援２日２．０・２人</t>
  </si>
  <si>
    <t>移動支援２日２．０・基</t>
  </si>
  <si>
    <t>移動支援２日２．０・基・２人</t>
  </si>
  <si>
    <t>移動支援２日２．０・初計</t>
  </si>
  <si>
    <t>移動支援２日２．０・２人・初計</t>
  </si>
  <si>
    <t>移動支援２日２．０・基・初計</t>
  </si>
  <si>
    <t>移動支援２日２．０・基・２人・初計</t>
  </si>
  <si>
    <t>移動支援２日２．５</t>
  </si>
  <si>
    <t>移動支援２日２．５・２人</t>
  </si>
  <si>
    <t>移動支援２日２．５・基</t>
  </si>
  <si>
    <t>移動支援２日２．５・基・２人</t>
  </si>
  <si>
    <t>移動支援２日２．５・初計</t>
  </si>
  <si>
    <t>移動支援２日２．５・２人・初計</t>
  </si>
  <si>
    <t>移動支援２日２．５・基・初計</t>
  </si>
  <si>
    <t>移動支援２日２．５・基・２人・初計</t>
  </si>
  <si>
    <t>移動支援２日３．０</t>
  </si>
  <si>
    <t>移動支援２日３．０・２人</t>
  </si>
  <si>
    <t>移動支援２日３．０・基</t>
  </si>
  <si>
    <t>移動支援２日３．０・基・２人</t>
  </si>
  <si>
    <t>移動支援２日３．０・初計</t>
  </si>
  <si>
    <t>移動支援２日３．０・２人・初計</t>
  </si>
  <si>
    <t>移動支援２日３．０・基・初計</t>
  </si>
  <si>
    <t>移動支援２日３．０・基・２人・初計</t>
  </si>
  <si>
    <t>移動支援２日３．５</t>
  </si>
  <si>
    <t>移動支援２日３．５・２人</t>
  </si>
  <si>
    <t>移動支援２日３．５・基</t>
  </si>
  <si>
    <t>移動支援２日３．５・基・２人</t>
  </si>
  <si>
    <t>移動支援２日３．５・初計</t>
  </si>
  <si>
    <t>移動支援２日３．５・２人・初計</t>
  </si>
  <si>
    <t>移動支援２日３．５・基・初計</t>
  </si>
  <si>
    <t>移動支援２日３．５・基・２人・初計</t>
  </si>
  <si>
    <t>移動支援２日４．０</t>
  </si>
  <si>
    <t>移動支援２日４．０・２人</t>
  </si>
  <si>
    <t>移動支援２日４．０・基</t>
  </si>
  <si>
    <t>移動支援２日４．０・基・２人</t>
  </si>
  <si>
    <t>移動支援２日４．０・初計</t>
  </si>
  <si>
    <t>移動支援２日４．０・２人・初計</t>
  </si>
  <si>
    <t>移動支援２日４．０・基・初計</t>
  </si>
  <si>
    <t>移動支援２日４．０・基・２人・初計</t>
  </si>
  <si>
    <t>移動支援２日４．５</t>
  </si>
  <si>
    <t>移動支援２日４．５・２人</t>
  </si>
  <si>
    <t>移動支援２日４．５・基</t>
  </si>
  <si>
    <t>移動支援２日４．５・基・２人</t>
  </si>
  <si>
    <t>移動支援２日４．５・初計</t>
  </si>
  <si>
    <t>移動支援２日４．５・２人・初計</t>
  </si>
  <si>
    <t>移動支援２日４．５・基・初計</t>
  </si>
  <si>
    <t>移動支援２日４．５・基・２人・初計</t>
  </si>
  <si>
    <t>移動支援２日５．０</t>
  </si>
  <si>
    <t>移動支援２日５．０・２人</t>
  </si>
  <si>
    <t>移動支援２日５．０・基</t>
  </si>
  <si>
    <t>移動支援２日５．０・基・２人</t>
  </si>
  <si>
    <t>移動支援２日５．０・初計</t>
  </si>
  <si>
    <t>移動支援２日５．０・２人・初計</t>
  </si>
  <si>
    <t>移動支援２日５．０・基・初計</t>
  </si>
  <si>
    <t>移動支援２日５．０・基・２人・初計</t>
  </si>
  <si>
    <t>移動支援２日５．５</t>
  </si>
  <si>
    <t>移動支援２日５．５・２人</t>
  </si>
  <si>
    <t>移動支援２日５．５・基</t>
  </si>
  <si>
    <t>移動支援２日５．５・基・２人</t>
  </si>
  <si>
    <t>移動支援２日５．５・初計</t>
  </si>
  <si>
    <t>移動支援２日５．５・２人・初計</t>
  </si>
  <si>
    <t>移動支援２日５．５・基・初計</t>
  </si>
  <si>
    <t>移動支援２日５．５・基・２人・初計</t>
  </si>
  <si>
    <t>移動支援２日６．０</t>
  </si>
  <si>
    <t>移動支援２日６．０・２人</t>
  </si>
  <si>
    <t>移動支援２日６．０・基</t>
  </si>
  <si>
    <t>移動支援２日６．０・基・２人</t>
  </si>
  <si>
    <t>移動支援２日６．０・初計</t>
  </si>
  <si>
    <t>移動支援２日６．０・２人・初計</t>
  </si>
  <si>
    <t>移動支援２日６．０・基・初計</t>
  </si>
  <si>
    <t>移動支援２日６．０・基・２人・初計</t>
  </si>
  <si>
    <t>移動支援２日６．５</t>
  </si>
  <si>
    <t>移動支援２日６．５・２人</t>
  </si>
  <si>
    <t>移動支援２日６．５・基</t>
  </si>
  <si>
    <t>移動支援２日６．５・基・２人</t>
  </si>
  <si>
    <t>移動支援２日６．５・初計</t>
  </si>
  <si>
    <t>移動支援２日６．５・２人・初計</t>
  </si>
  <si>
    <t>移動支援２日６．５・基・初計</t>
  </si>
  <si>
    <t>移動支援２日６．５・基・２人・初計</t>
  </si>
  <si>
    <t>移動支援２日７．０</t>
  </si>
  <si>
    <t>移動支援２日７．０・２人</t>
  </si>
  <si>
    <t>移動支援２日７．０・基</t>
  </si>
  <si>
    <t>移動支援２日７．０・基・２人</t>
  </si>
  <si>
    <t>移動支援２日７．０・初計</t>
  </si>
  <si>
    <t>移動支援２日７．０・２人・初計</t>
  </si>
  <si>
    <t>移動支援２日７．０・基・初計</t>
  </si>
  <si>
    <t>移動支援２日７．０・基・２人・初計</t>
  </si>
  <si>
    <t>移動支援２日７．５</t>
  </si>
  <si>
    <t>移動支援２日７．５・２人</t>
  </si>
  <si>
    <t>移動支援２日７．５・基</t>
  </si>
  <si>
    <t>移動支援２日７．５・基・２人</t>
  </si>
  <si>
    <t>移動支援２日７．５・初計</t>
  </si>
  <si>
    <t>移動支援２日７．５・２人・初計</t>
  </si>
  <si>
    <t>移動支援２日７．５・基・初計</t>
  </si>
  <si>
    <t>移動支援２日７．５・基・２人・初計</t>
  </si>
  <si>
    <t>移動支援２日８．０</t>
  </si>
  <si>
    <t>移動支援２日８．０・２人</t>
  </si>
  <si>
    <t>移動支援２日８．０・基</t>
  </si>
  <si>
    <t>移動支援２日８．０・基・２人</t>
  </si>
  <si>
    <t>移動支援２日８．０・初計</t>
  </si>
  <si>
    <t>移動支援２日８．０・２人・初計</t>
  </si>
  <si>
    <t>移動支援２日８．０・基・初計</t>
  </si>
  <si>
    <t>移動支援２日８．０・基・２人・初計</t>
  </si>
  <si>
    <t>移動支援２日８．５</t>
  </si>
  <si>
    <t>移動支援２日８．５・２人</t>
  </si>
  <si>
    <t>移動支援２日８．５・基</t>
  </si>
  <si>
    <t>移動支援２日８．５・基・２人</t>
  </si>
  <si>
    <t>移動支援２日８．５・初計</t>
  </si>
  <si>
    <t>移動支援２日８．５・２人・初計</t>
  </si>
  <si>
    <t>移動支援２日８．５・基・初計</t>
  </si>
  <si>
    <t>移動支援２日８．５・基・２人・初計</t>
  </si>
  <si>
    <t>移動支援２日９．０</t>
  </si>
  <si>
    <t>移動支援２日９．０・２人</t>
  </si>
  <si>
    <t>移動支援２日９．０・基</t>
  </si>
  <si>
    <t>移動支援２日９．０・基・２人</t>
  </si>
  <si>
    <t>移動支援２日９．０・初計</t>
  </si>
  <si>
    <t>移動支援２日９．０・２人・初計</t>
  </si>
  <si>
    <t>移動支援２日９．０・基・初計</t>
  </si>
  <si>
    <t>移動支援２日９．０・基・２人・初計</t>
  </si>
  <si>
    <t>移動支援２日９．５</t>
  </si>
  <si>
    <t>移動支援２日９．５・２人</t>
  </si>
  <si>
    <t>移動支援２日９．５・基</t>
  </si>
  <si>
    <t>移動支援２日９．５・基・２人</t>
  </si>
  <si>
    <t>移動支援２日９．５・初計</t>
  </si>
  <si>
    <t>移動支援２日９．５・２人・初計</t>
  </si>
  <si>
    <t>移動支援２日９．５・基・初計</t>
  </si>
  <si>
    <t>移動支援２日９．５・基・２人・初計</t>
  </si>
  <si>
    <t>移動支援２日１０．０</t>
  </si>
  <si>
    <t>移動支援２日１０．０・２人</t>
  </si>
  <si>
    <t>移動支援２日１０．０・基</t>
  </si>
  <si>
    <t>移動支援２日１０．０・基・２人</t>
  </si>
  <si>
    <t>移動支援２日１０．０・初計</t>
  </si>
  <si>
    <t>移動支援２日１０．０・２人・初計</t>
  </si>
  <si>
    <t>移動支援２日１０．０・基・初計</t>
  </si>
  <si>
    <t>移動支援２日１０．０・基・２人・初計</t>
  </si>
  <si>
    <t>移動支援２日１０．５</t>
  </si>
  <si>
    <t>移動支援２日１０．５・２人</t>
  </si>
  <si>
    <t>移動支援２日１０．５・基</t>
  </si>
  <si>
    <t>移動支援２日１０．５・基・２人</t>
  </si>
  <si>
    <t>移動支援２日１０．５・初計</t>
  </si>
  <si>
    <t>移動支援２日１０．５・２人・初計</t>
  </si>
  <si>
    <t>移動支援２日１０．５・基・初計</t>
  </si>
  <si>
    <t>移動支援２日１０．５・基・２人・初計</t>
  </si>
  <si>
    <t>移動支援２早０．５</t>
  </si>
  <si>
    <t>移動支援２早０．５・２人</t>
  </si>
  <si>
    <t>移動支援２早０．５・基</t>
  </si>
  <si>
    <t>移動支援２早０．５・基・２人</t>
  </si>
  <si>
    <t>移動支援２早０．５・初計</t>
  </si>
  <si>
    <t>移動支援２早０．５・２人・初計</t>
  </si>
  <si>
    <t>移動支援２早０．５・基・初計</t>
  </si>
  <si>
    <t>移動支援２早０．５・基・２人・初計</t>
  </si>
  <si>
    <t>移動支援２早１．０</t>
  </si>
  <si>
    <t>移動支援２早１．０・２人</t>
  </si>
  <si>
    <t>移動支援２早１．０・基</t>
  </si>
  <si>
    <t>移動支援２早１．０・基・２人</t>
  </si>
  <si>
    <t>移動支援２早１．０・初計</t>
  </si>
  <si>
    <t>移動支援２早１．０・２人・初計</t>
  </si>
  <si>
    <t>移動支援２早１．０・基・初計</t>
  </si>
  <si>
    <t>移動支援２早１．０・基・２人・初計</t>
  </si>
  <si>
    <t>移動支援２早１．５</t>
  </si>
  <si>
    <t>移動支援２早１．５・２人</t>
  </si>
  <si>
    <t>移動支援２早１．５・基</t>
  </si>
  <si>
    <t>移動支援２早１．５・基・２人</t>
  </si>
  <si>
    <t>移動支援２早１．５・初計</t>
  </si>
  <si>
    <t>移動支援２早１．５・２人・初計</t>
  </si>
  <si>
    <t>移動支援２早１．５・基・初計</t>
  </si>
  <si>
    <t>移動支援２早１．５・基・２人・初計</t>
  </si>
  <si>
    <t>移動支援２早２．０</t>
  </si>
  <si>
    <t>移動支援２早２．０・２人</t>
  </si>
  <si>
    <t>移動支援２早２．０・基</t>
  </si>
  <si>
    <t>移動支援２早２．０・基・２人</t>
  </si>
  <si>
    <t>移動支援２早２．０・初計</t>
  </si>
  <si>
    <t>移動支援２早２．０・２人・初計</t>
  </si>
  <si>
    <t>移動支援２早２．０・基・初計</t>
  </si>
  <si>
    <t>移動支援２早２．０・基・２人・初計</t>
  </si>
  <si>
    <t>移動支援２早２．５</t>
  </si>
  <si>
    <t>移動支援２早２．５・２人</t>
  </si>
  <si>
    <t>移動支援２早２．５・基</t>
  </si>
  <si>
    <t>移動支援２早２．５・基・２人</t>
  </si>
  <si>
    <t>移動支援２早２．５・初計</t>
  </si>
  <si>
    <t>移動支援２早２．５・２人・初計</t>
  </si>
  <si>
    <t>移動支援２早２．５・基・初計</t>
  </si>
  <si>
    <t>移動支援２早２．５・基・２人・初計</t>
  </si>
  <si>
    <t>移動支援２夜０．５</t>
  </si>
  <si>
    <t>移動支援２夜０．５・２人</t>
  </si>
  <si>
    <t>移動支援２夜０．５・基</t>
  </si>
  <si>
    <t>移動支援２夜０．５・基・２人</t>
  </si>
  <si>
    <t>移動支援２夜０．５・初計</t>
  </si>
  <si>
    <t>移動支援２夜０．５・２人・初計</t>
  </si>
  <si>
    <t>移動支援２夜０．５・基・初計</t>
  </si>
  <si>
    <t>移動支援２夜０．５・基・２人・初計</t>
  </si>
  <si>
    <t>移動支援２夜１．０</t>
  </si>
  <si>
    <t>移動支援２夜１．０・２人</t>
  </si>
  <si>
    <t>移動支援２夜１．０・基</t>
  </si>
  <si>
    <t>移動支援２夜１．０・基・２人</t>
  </si>
  <si>
    <t>移動支援２夜１．０・初計</t>
  </si>
  <si>
    <t>移動支援２夜１．０・２人・初計</t>
  </si>
  <si>
    <t>移動支援２夜１．０・基・初計</t>
  </si>
  <si>
    <t>移動支援２夜１．０・基・２人・初計</t>
  </si>
  <si>
    <t>移動支援２夜１．５</t>
  </si>
  <si>
    <t>移動支援２夜１．５・２人</t>
  </si>
  <si>
    <t>移動支援２夜１．５・基</t>
  </si>
  <si>
    <t>移動支援２夜１．５・基・２人</t>
  </si>
  <si>
    <t>移動支援２夜１．５・初計</t>
  </si>
  <si>
    <t>移動支援２夜１．５・２人・初計</t>
  </si>
  <si>
    <t>移動支援２夜１．５・基・初計</t>
  </si>
  <si>
    <t>移動支援２夜１．５・基・２人・初計</t>
  </si>
  <si>
    <t>移動支援２夜２．０</t>
  </si>
  <si>
    <t>移動支援２夜２．０・２人</t>
  </si>
  <si>
    <t>移動支援２夜２．０・基</t>
  </si>
  <si>
    <t>移動支援２夜２．０・基・２人</t>
  </si>
  <si>
    <t>移動支援２夜２．０・初計</t>
  </si>
  <si>
    <t>移動支援２夜２．０・２人・初計</t>
  </si>
  <si>
    <t>移動支援２夜２．０・基・初計</t>
  </si>
  <si>
    <t>移動支援２夜２．０・基・２人・初計</t>
  </si>
  <si>
    <t>移動支援２夜２．５</t>
  </si>
  <si>
    <t>移動支援２夜２．５・２人</t>
  </si>
  <si>
    <t>移動支援２夜２．５・基</t>
  </si>
  <si>
    <t>移動支援２夜２．５・基・２人</t>
  </si>
  <si>
    <t>移動支援２夜２．５・初計</t>
  </si>
  <si>
    <t>移動支援２夜２．５・２人・初計</t>
  </si>
  <si>
    <t>移動支援２夜２．５・基・初計</t>
  </si>
  <si>
    <t>移動支援２夜２．５・基・２人・初計</t>
  </si>
  <si>
    <t>移動支援２夜３．０</t>
  </si>
  <si>
    <t>移動支援２夜３．０・２人</t>
  </si>
  <si>
    <t>移動支援２夜３．０・基</t>
  </si>
  <si>
    <t>移動支援２夜３．０・基・２人</t>
  </si>
  <si>
    <t>移動支援２夜３．０・初計</t>
  </si>
  <si>
    <t>移動支援２夜３．０・２人・初計</t>
  </si>
  <si>
    <t>移動支援２夜３．０・基・初計</t>
  </si>
  <si>
    <t>移動支援２夜３．０・基・２人・初計</t>
  </si>
  <si>
    <t>移動支援２夜３．５</t>
  </si>
  <si>
    <t>移動支援２夜３．５・２人</t>
  </si>
  <si>
    <t>移動支援２夜３．５・基</t>
  </si>
  <si>
    <t>移動支援２夜３．５・基・２人</t>
  </si>
  <si>
    <t>移動支援２夜３．５・初計</t>
  </si>
  <si>
    <t>移動支援２夜３．５・２人・初計</t>
  </si>
  <si>
    <t>移動支援２夜３．５・基・初計</t>
  </si>
  <si>
    <t>移動支援２夜３．５・基・２人・初計</t>
  </si>
  <si>
    <t>移動支援２夜４．０</t>
  </si>
  <si>
    <t>移動支援２夜４．０・２人</t>
  </si>
  <si>
    <t>移動支援２夜４．０・基</t>
  </si>
  <si>
    <t>移動支援２夜４．０・基・２人</t>
  </si>
  <si>
    <t>移動支援２夜４．０・初計</t>
  </si>
  <si>
    <t>移動支援２夜４．０・２人・初計</t>
  </si>
  <si>
    <t>移動支援２夜４．０・基・初計</t>
  </si>
  <si>
    <t>移動支援２夜４．０・基・２人・初計</t>
  </si>
  <si>
    <t>移動支援２夜４．５</t>
  </si>
  <si>
    <t>移動支援２夜４．５・２人</t>
  </si>
  <si>
    <t>移動支援２夜４．５・基</t>
  </si>
  <si>
    <t>移動支援２夜４．５・基・２人</t>
  </si>
  <si>
    <t>移動支援２夜４．５・初計</t>
  </si>
  <si>
    <t>移動支援２夜４．５・２人・初計</t>
  </si>
  <si>
    <t>移動支援２夜４．５・基・初計</t>
  </si>
  <si>
    <t>移動支援２夜４．５・基・２人・初計</t>
  </si>
  <si>
    <t>移動支援２深０．５</t>
  </si>
  <si>
    <t>移動支援２深０．５・２人</t>
  </si>
  <si>
    <t>移動支援２深０．５・基</t>
  </si>
  <si>
    <t>移動支援２深０．５・基・２人</t>
  </si>
  <si>
    <t>移動支援２深０．５・初計</t>
  </si>
  <si>
    <t>移動支援２深０．５・２人・初計</t>
  </si>
  <si>
    <t>移動支援２深０．５・基・初計</t>
  </si>
  <si>
    <t>移動支援２深０．５・基・２人・初計</t>
  </si>
  <si>
    <t>移動支援２深１．０</t>
  </si>
  <si>
    <t>移動支援２深１．０・２人</t>
  </si>
  <si>
    <t>移動支援２深１．０・基</t>
  </si>
  <si>
    <t>移動支援２深１．０・基・２人</t>
  </si>
  <si>
    <t>移動支援２深１．０・初計</t>
  </si>
  <si>
    <t>移動支援２深１．０・２人・初計</t>
  </si>
  <si>
    <t>移動支援２深１．０・基・初計</t>
  </si>
  <si>
    <t>移動支援２深１．０・基・２人・初計</t>
  </si>
  <si>
    <t>移動支援２深１．５</t>
  </si>
  <si>
    <t>移動支援２深１．５・２人</t>
  </si>
  <si>
    <t>移動支援２深１．５・基</t>
  </si>
  <si>
    <t>移動支援２深１．５・基・２人</t>
  </si>
  <si>
    <t>移動支援２深１．５・初計</t>
  </si>
  <si>
    <t>移動支援２深１．５・２人・初計</t>
  </si>
  <si>
    <t>移動支援２深１．５・基・初計</t>
  </si>
  <si>
    <t>移動支援２深１．５・基・２人・初計</t>
  </si>
  <si>
    <t>移動支援２深２．０</t>
  </si>
  <si>
    <t>移動支援２深２．０・２人</t>
  </si>
  <si>
    <t>移動支援２深２．０・基</t>
  </si>
  <si>
    <t>移動支援２深２．０・基・２人</t>
  </si>
  <si>
    <t>移動支援２深２．０・初計</t>
  </si>
  <si>
    <t>移動支援２深２．０・２人・初計</t>
  </si>
  <si>
    <t>移動支援２深２．０・基・初計</t>
  </si>
  <si>
    <t>移動支援２深２．０・基・２人・初計</t>
  </si>
  <si>
    <t>移動支援２深２．５</t>
  </si>
  <si>
    <t>移動支援２深２．５・２人</t>
  </si>
  <si>
    <t>移動支援２深２．５・基</t>
  </si>
  <si>
    <t>移動支援２深２．５・基・２人</t>
  </si>
  <si>
    <t>移動支援２深２．５・初計</t>
  </si>
  <si>
    <t>移動支援２深２．５・２人・初計</t>
  </si>
  <si>
    <t>移動支援２深２．５・基・初計</t>
  </si>
  <si>
    <t>移動支援２深２．５・基・２人・初計</t>
  </si>
  <si>
    <t>移動支援２深３．０</t>
  </si>
  <si>
    <t>移動支援２深３．０・２人</t>
  </si>
  <si>
    <t>移動支援２深３．０・基</t>
  </si>
  <si>
    <t>移動支援２深３．０・基・２人</t>
  </si>
  <si>
    <t>移動支援２深３．０・初計</t>
  </si>
  <si>
    <t>移動支援２深３．０・２人・初計</t>
  </si>
  <si>
    <t>移動支援２深３．０・基・初計</t>
  </si>
  <si>
    <t>移動支援２深３．０・基・２人・初計</t>
  </si>
  <si>
    <t>移動支援２深３．５</t>
  </si>
  <si>
    <t>移動支援２深３．５・２人</t>
  </si>
  <si>
    <t>移動支援２深３．５・基</t>
  </si>
  <si>
    <t>移動支援２深３．５・基・２人</t>
  </si>
  <si>
    <t>移動支援２深３．５・初計</t>
  </si>
  <si>
    <t>移動支援２深３．５・２人・初計</t>
  </si>
  <si>
    <t>移動支援２深３．５・基・初計</t>
  </si>
  <si>
    <t>移動支援２深３．５・基・２人・初計</t>
  </si>
  <si>
    <t>移動支援２深４．０</t>
  </si>
  <si>
    <t>移動支援２深４．０・２人</t>
  </si>
  <si>
    <t>移動支援２深４．０・基</t>
  </si>
  <si>
    <t>移動支援２深４．０・基・２人</t>
  </si>
  <si>
    <t>移動支援２深４．０・初計</t>
  </si>
  <si>
    <t>移動支援２深４．０・２人・初計</t>
  </si>
  <si>
    <t>移動支援２深４．０・基・初計</t>
  </si>
  <si>
    <t>移動支援２深４．０・基・２人・初計</t>
  </si>
  <si>
    <t>移動支援２深４．５</t>
  </si>
  <si>
    <t>移動支援２深４．５・２人</t>
  </si>
  <si>
    <t>移動支援２深４．５・基</t>
  </si>
  <si>
    <t>移動支援２深４．５・基・２人</t>
  </si>
  <si>
    <t>移動支援２深４．５・初計</t>
  </si>
  <si>
    <t>移動支援２深４．５・２人・初計</t>
  </si>
  <si>
    <t>移動支援２深４．５・基・初計</t>
  </si>
  <si>
    <t>移動支援２深４．５・基・２人・初計</t>
  </si>
  <si>
    <t>移動支援２深５．０</t>
  </si>
  <si>
    <t>移動支援２深５．０・２人</t>
  </si>
  <si>
    <t>移動支援２深５．０・基</t>
  </si>
  <si>
    <t>移動支援２深５．０・基・２人</t>
  </si>
  <si>
    <t>移動支援２深５．０・初計</t>
  </si>
  <si>
    <t>移動支援２深５．０・２人・初計</t>
  </si>
  <si>
    <t>移動支援２深５．０・基・初計</t>
  </si>
  <si>
    <t>移動支援２深５．０・基・２人・初計</t>
  </si>
  <si>
    <t>移動支援２深５．５</t>
  </si>
  <si>
    <t>移動支援２深５．５・２人</t>
  </si>
  <si>
    <t>移動支援２深５．５・基</t>
  </si>
  <si>
    <t>移動支援２深５．５・基・２人</t>
  </si>
  <si>
    <t>移動支援２深５．５・初計</t>
  </si>
  <si>
    <t>移動支援２深５．５・２人・初計</t>
  </si>
  <si>
    <t>移動支援２深５．５・基・初計</t>
  </si>
  <si>
    <t>移動支援２深５．５・基・２人・初計</t>
  </si>
  <si>
    <t>移動支援２深６．０</t>
  </si>
  <si>
    <t>移動支援２深６．０・２人</t>
  </si>
  <si>
    <t>移動支援２深６．０・基</t>
  </si>
  <si>
    <t>移動支援２深６．０・基・２人</t>
  </si>
  <si>
    <t>移動支援２深６．０・初計</t>
  </si>
  <si>
    <t>移動支援２深６．０・２人・初計</t>
  </si>
  <si>
    <t>移動支援２深６．０・基・初計</t>
  </si>
  <si>
    <t>移動支援２深６．０・基・２人・初計</t>
  </si>
  <si>
    <t>移動支援２深６．５</t>
  </si>
  <si>
    <t>移動支援２深６．５・２人</t>
  </si>
  <si>
    <t>移動支援２深６．５・基</t>
  </si>
  <si>
    <t>移動支援２深６．５・基・２人</t>
  </si>
  <si>
    <t>移動支援２深６．５・初計</t>
  </si>
  <si>
    <t>移動支援２深６．５・２人・初計</t>
  </si>
  <si>
    <t>移動支援２深６．５・基・初計</t>
  </si>
  <si>
    <t>移動支援２深６．５・基・２人・初計</t>
  </si>
  <si>
    <t>移動支援２深０．５・早０．５</t>
  </si>
  <si>
    <t>移動支援２深０．５・早０．５・２人</t>
  </si>
  <si>
    <t>移動支援２深０．５・早０．５・基</t>
  </si>
  <si>
    <t>移動支援２深０．５・早０．５・基・２人</t>
  </si>
  <si>
    <t>移動支援２深０．５・早０．５・初計</t>
  </si>
  <si>
    <t>移動支援２深０．５・早０．５・２人・初計</t>
  </si>
  <si>
    <t>移動支援２深０．５・早０．５・基・初計</t>
  </si>
  <si>
    <t>移動支援２深０．５・早０．５・基・２人・初計</t>
  </si>
  <si>
    <t>移動支援２深０．５・早１．０</t>
  </si>
  <si>
    <t>移動支援２深０．５・早１．０・２人</t>
  </si>
  <si>
    <t>移動支援２深０．５・早１．０・基</t>
  </si>
  <si>
    <t>移動支援２深０．５・早１．０・基・２人</t>
  </si>
  <si>
    <t>移動支援２深０．５・早１．０・初計</t>
  </si>
  <si>
    <t>移動支援２深０．５・早１．０・２人・初計</t>
  </si>
  <si>
    <t>移動支援２深０．５・早１．０・基・初計</t>
  </si>
  <si>
    <t>移動支援２深０．５・早１．０・基・２人・初計</t>
  </si>
  <si>
    <t>移動支援２深１．０・早０．５</t>
  </si>
  <si>
    <t>移動支援２深１．０・早０．５・２人</t>
  </si>
  <si>
    <t>移動支援２深１．０・早０．５・基</t>
  </si>
  <si>
    <t>移動支援２深１．０・早０．５・基・２人</t>
  </si>
  <si>
    <t>移動支援２深１．０・早０．５・初計</t>
  </si>
  <si>
    <t>移動支援２深１．０・早０．５・２人・初計</t>
  </si>
  <si>
    <t>移動支援２深１．０・早０．５・基・初計</t>
  </si>
  <si>
    <t>移動支援２深１．０・早０．５・基・２人・初計</t>
  </si>
  <si>
    <t>移動支援２早０．５・日０．５</t>
  </si>
  <si>
    <t>移動支援２早０．５・日０．５・２人</t>
  </si>
  <si>
    <t>移動支援２早０．５・日０．５・基</t>
  </si>
  <si>
    <t>移動支援２早０．５・日０．５・基・２人</t>
  </si>
  <si>
    <t>移動支援２早０．５・日０．５・初計</t>
  </si>
  <si>
    <t>移動支援２早０．５・日０．５・２人・初計</t>
  </si>
  <si>
    <t>移動支援２早０．５・日０．５・基・初計</t>
  </si>
  <si>
    <t>移動支援２早０．５・日０．５・基・２人・初計</t>
  </si>
  <si>
    <t>移動支援２早０．５・日１．０</t>
  </si>
  <si>
    <t>移動支援２早０．５・日１．０・２人</t>
  </si>
  <si>
    <t>移動支援２早０．５・日１．０・基</t>
  </si>
  <si>
    <t>移動支援２早０．５・日１．０・基・２人</t>
  </si>
  <si>
    <t>移動支援２早０．５・日１．０・初計</t>
  </si>
  <si>
    <t>移動支援２早０．５・日１．０・２人・初計</t>
  </si>
  <si>
    <t>移動支援２早０．５・日１．０・基・初計</t>
  </si>
  <si>
    <t>移動支援２早０．５・日１．０・基・２人・初計</t>
  </si>
  <si>
    <t>移動支援２早１．０・日０．５</t>
  </si>
  <si>
    <t>移動支援２早１．０・日０．５・２人</t>
  </si>
  <si>
    <t>移動支援２早１．０・日０．５・基</t>
  </si>
  <si>
    <t>移動支援２早１．０・日０．５・基・２人</t>
  </si>
  <si>
    <t>移動支援２早１．０・日０．５・初計</t>
  </si>
  <si>
    <t>移動支援２早１．０・日０．５・２人・初計</t>
  </si>
  <si>
    <t>移動支援２早１．０・日０．５・基・初計</t>
  </si>
  <si>
    <t>移動支援２早１．０・日０．５・基・２人・初計</t>
  </si>
  <si>
    <t>移動支援２日０．５・夜０．５</t>
  </si>
  <si>
    <t>移動支援２日０．５・夜０．５・２人</t>
  </si>
  <si>
    <t>移動支援２日０．５・夜０．５・基</t>
  </si>
  <si>
    <t>移動支援２日０．５・夜０．５・基・２人</t>
  </si>
  <si>
    <t>移動支援２日０．５・夜０．５・初計</t>
  </si>
  <si>
    <t>移動支援２日０．５・夜０．５・２人・初計</t>
  </si>
  <si>
    <t>移動支援２日０．５・夜０．５・基・初計</t>
  </si>
  <si>
    <t>移動支援２日０．５・夜０．５・基・２人・初計</t>
  </si>
  <si>
    <t>移動支援２日０．５・夜１．０</t>
  </si>
  <si>
    <t>移動支援２日０．５・夜１．０・２人</t>
  </si>
  <si>
    <t>移動支援２日０．５・夜１．０・基</t>
  </si>
  <si>
    <t>移動支援２日０．５・夜１．０・基・２人</t>
  </si>
  <si>
    <t>移動支援２日０．５・夜１．０・初計</t>
  </si>
  <si>
    <t>移動支援２日０．５・夜１．０・２人・初計</t>
  </si>
  <si>
    <t>移動支援２日０．５・夜１．０・基・初計</t>
  </si>
  <si>
    <t>移動支援２日０．５・夜１．０・基・２人・初計</t>
  </si>
  <si>
    <t>移動支援２日１．０・夜０．５</t>
  </si>
  <si>
    <t>移動支援２日１．０・夜０．５・２人</t>
  </si>
  <si>
    <t>移動支援２日１．０・夜０．５・基</t>
  </si>
  <si>
    <t>移動支援２日１．０・夜０．５・基・２人</t>
  </si>
  <si>
    <t>移動支援２日１．０・夜０．５・初計</t>
  </si>
  <si>
    <t>移動支援２日１．０・夜０．５・２人・初計</t>
  </si>
  <si>
    <t>移動支援２日１．０・夜０．５・基・初計</t>
  </si>
  <si>
    <t>移動支援２日１．０・夜０．５・基・２人・初計</t>
  </si>
  <si>
    <t>移動支援２夜０．５・深０．５</t>
  </si>
  <si>
    <t>移動支援２夜０．５・深０．５・２人</t>
  </si>
  <si>
    <t>移動支援２夜０．５・深０．５・基</t>
  </si>
  <si>
    <t>移動支援２夜０．５・深０．５・基・２人</t>
  </si>
  <si>
    <t>移動支援２夜０．５・深０．５・初計</t>
  </si>
  <si>
    <t>移動支援２夜０．５・深０．５・２人・初計</t>
  </si>
  <si>
    <t>移動支援２夜０．５・深０．５・基・初計</t>
  </si>
  <si>
    <t>移動支援２夜０．５・深０．５・基・２人・初計</t>
  </si>
  <si>
    <t>移動支援２夜０．５・深１．０</t>
  </si>
  <si>
    <t>移動支援２夜０．５・深１．０・２人</t>
  </si>
  <si>
    <t>移動支援２夜０．５・深１．０・基</t>
  </si>
  <si>
    <t>移動支援２夜０．５・深１．０・基・２人</t>
  </si>
  <si>
    <t>移動支援２夜０．５・深１．０・初計</t>
  </si>
  <si>
    <t>移動支援２夜０．５・深１．０・２人・初計</t>
  </si>
  <si>
    <t>移動支援２夜０．５・深１．０・基・初計</t>
  </si>
  <si>
    <t>移動支援２夜０．５・深１．０・基・２人・初計</t>
  </si>
  <si>
    <t>移動支援２夜１．０・深０．５</t>
  </si>
  <si>
    <t>移動支援２夜１．０・深０．５・２人</t>
  </si>
  <si>
    <t>移動支援２夜１．０・深０．５・基</t>
  </si>
  <si>
    <t>移動支援２夜１．０・深０．５・基・２人</t>
  </si>
  <si>
    <t>移動支援２夜１．０・深０．５・初計</t>
  </si>
  <si>
    <t>移動支援２夜１．０・深０．５・２人・初計</t>
  </si>
  <si>
    <t>移動支援２夜１．０・深０．５・基・初計</t>
  </si>
  <si>
    <t>移動支援２夜１．０・深０．５・基・２人・初計</t>
  </si>
  <si>
    <t>移動支援２日跨増深０．５・深０．５</t>
  </si>
  <si>
    <t>移動支援２日跨増深０．５・深０．５・２人</t>
  </si>
  <si>
    <t>移動支援２日跨増深０．５・深０．５・基</t>
  </si>
  <si>
    <t>移動支援２日跨増深０．５・深０．５・基・２人</t>
  </si>
  <si>
    <t>移動支援２日跨増深０．５・深０．５・初計</t>
  </si>
  <si>
    <t>移動支援２日跨増深０．５・深０．５・２人・初計</t>
  </si>
  <si>
    <t>移動支援２日跨増深０．５・深０．５・基・初計</t>
  </si>
  <si>
    <t>移動支援２日跨増深０．５・深０．５・基・２人・初計</t>
  </si>
  <si>
    <t>移動支援２日跨増深０．５・深１．０</t>
  </si>
  <si>
    <t>移動支援２日跨増深０．５・深１．０・２人</t>
  </si>
  <si>
    <t>移動支援２日跨増深０．５・深１．０・基</t>
  </si>
  <si>
    <t>移動支援２日跨増深０．５・深１．０・基・２人</t>
  </si>
  <si>
    <t>移動支援２日跨増深０．５・深１．０・初計</t>
  </si>
  <si>
    <t>移動支援２日跨増深０．５・深１．０・２人・初計</t>
  </si>
  <si>
    <t>移動支援２日跨増深０．５・深１．０・基・初計</t>
  </si>
  <si>
    <t>移動支援２日跨増深０．５・深１．０・基・２人・初計</t>
  </si>
  <si>
    <t>移動支援２日跨増深１．０・深０．５</t>
  </si>
  <si>
    <t>移動支援２日跨増深１．０・深０．５・２人</t>
  </si>
  <si>
    <t>移動支援２日跨増深１．０・深０．５・基</t>
  </si>
  <si>
    <t>移動支援２日跨増深１．０・深０．５・基・２人</t>
  </si>
  <si>
    <t>移動支援２日跨増深１．０・深０．５・初計</t>
  </si>
  <si>
    <t>移動支援２日跨増深１．０・深０．５・２人・初計</t>
  </si>
  <si>
    <t>移動支援２日跨増深１．０・深０．５・基・初計</t>
  </si>
  <si>
    <t>移動支援２日跨増深１．０・深０．５・基・２人・初計</t>
  </si>
  <si>
    <t>移動支援２深０．５・早０．５・日０．５</t>
  </si>
  <si>
    <t>移動支援２深０．５・早０．５・日０．５・２人</t>
  </si>
  <si>
    <t>移動支援２深０．５・早０．５・日０．５・基</t>
  </si>
  <si>
    <t>移動支援２深０．５・早０．５・日０．５・基・２人</t>
  </si>
  <si>
    <t>移動支援２深０．５・早０．５・日０．５・初計</t>
  </si>
  <si>
    <t>移動支援２深０．５・早０．５・日０．５・２人・初計</t>
  </si>
  <si>
    <t>移動支援２深０．５・早０．５・日０．５・基・初計</t>
  </si>
  <si>
    <t>移動支援２深０．５・早０．５・日０．５・基・２人・初計</t>
  </si>
  <si>
    <t>移動支援２深０．５・日０．５</t>
  </si>
  <si>
    <t>移動支援２深０．５・日０．５・２人</t>
  </si>
  <si>
    <t>移動支援２深０．５・日０．５・基</t>
  </si>
  <si>
    <t>移動支援２深０．５・日０．５・基・２人</t>
  </si>
  <si>
    <t>移動支援２深０．５・日０．５・初計</t>
  </si>
  <si>
    <t>移動支援２深０．５・日０．５・２人・初計</t>
  </si>
  <si>
    <t>移動支援２深０．５・日０．５・基・初計</t>
  </si>
  <si>
    <t>移動支援２深０．５・日０．５・基・２人・初計</t>
  </si>
  <si>
    <t>移動支援２深０．５・日１．０</t>
  </si>
  <si>
    <t>移動支援２深０．５・日１．０・２人</t>
  </si>
  <si>
    <t>移動支援２深０．５・日１．０・基</t>
  </si>
  <si>
    <t>移動支援２深０．５・日１．０・基・２人</t>
  </si>
  <si>
    <t>移動支援２深０．５・日１．０・初計</t>
  </si>
  <si>
    <t>移動支援２深０．５・日１．０・２人・初計</t>
  </si>
  <si>
    <t>移動支援２深０．５・日１．０・基・初計</t>
  </si>
  <si>
    <t>移動支援２深０．５・日１．０・基・２人・初計</t>
  </si>
  <si>
    <t>移動支援２深１．０・日０．５</t>
  </si>
  <si>
    <t>移動支援２深１．０・日０．５・２人</t>
  </si>
  <si>
    <t>移動支援２深１．０・日０．５・基</t>
  </si>
  <si>
    <t>移動支援２深１．０・日０．５・基・２人</t>
  </si>
  <si>
    <t>移動支援２深１．０・日０．５・初計</t>
  </si>
  <si>
    <t>移動支援２深１．０・日０．５・２人・初計</t>
  </si>
  <si>
    <t>移動支援２深１．０・日０．５・基・初計</t>
  </si>
  <si>
    <t>移動支援２深１．０・日０．５・基・２人・初計</t>
  </si>
  <si>
    <t>移動支援２日０．５・夜０．５・深０．５</t>
  </si>
  <si>
    <t>移動支援２日０．５・夜０．５・深０．５・２人</t>
  </si>
  <si>
    <t>移動支援２日０．５・夜０．５・深０．５・基</t>
  </si>
  <si>
    <t>移動支援２日０．５・夜０．５・深０．５・基・２人</t>
  </si>
  <si>
    <t>移動支援２日０．５・夜０．５・深０．５・初計</t>
  </si>
  <si>
    <t>移動支援２日０．５・夜０．５・深０．５・２人・初計</t>
  </si>
  <si>
    <t>移動支援２日０．５・夜０．５・深０．５・基・初計</t>
  </si>
  <si>
    <t>移動支援２日０．５・夜０．５・深０．５・基・２人・初計</t>
  </si>
  <si>
    <t>移動支援２日増０．５</t>
  </si>
  <si>
    <t>移動支援２日増０．５・２人</t>
  </si>
  <si>
    <t>移動支援２日増０．５・基</t>
  </si>
  <si>
    <t>移動支援２日増０．５・基・２人</t>
  </si>
  <si>
    <t>移動支援２日増０．５・初計</t>
  </si>
  <si>
    <t>移動支援２日増０．５・２人・初計</t>
  </si>
  <si>
    <t>移動支援２日増０．５・基・初計</t>
  </si>
  <si>
    <t>移動支援２日増０．５・基・２人・初計</t>
  </si>
  <si>
    <t>移動支援２日増１．０</t>
  </si>
  <si>
    <t>移動支援２日増１．０・２人</t>
  </si>
  <si>
    <t>移動支援２日増１．０・基</t>
  </si>
  <si>
    <t>移動支援２日増１．０・基・２人</t>
  </si>
  <si>
    <t>移動支援２日増１．０・初計</t>
  </si>
  <si>
    <t>移動支援２日増１．０・２人・初計</t>
  </si>
  <si>
    <t>移動支援２日増１．０・基・初計</t>
  </si>
  <si>
    <t>移動支援２日増１．０・基・２人・初計</t>
  </si>
  <si>
    <t>移動支援２日増１．５</t>
  </si>
  <si>
    <t>移動支援２日増１．５・２人</t>
  </si>
  <si>
    <t>移動支援２日増１．５・基</t>
  </si>
  <si>
    <t>移動支援２日増１．５・基・２人</t>
  </si>
  <si>
    <t>移動支援２日増１．５・初計</t>
  </si>
  <si>
    <t>移動支援２日増１．５・２人・初計</t>
  </si>
  <si>
    <t>移動支援２日増１．５・基・初計</t>
  </si>
  <si>
    <t>移動支援２日増１．５・基・２人・初計</t>
  </si>
  <si>
    <t>移動支援２日増２．０</t>
  </si>
  <si>
    <t>移動支援２日増２．０・２人</t>
  </si>
  <si>
    <t>移動支援２日増２．０・基</t>
  </si>
  <si>
    <t>移動支援２日増２．０・基・２人</t>
  </si>
  <si>
    <t>移動支援２日増２．０・初計</t>
  </si>
  <si>
    <t>移動支援２日増２．０・２人・初計</t>
  </si>
  <si>
    <t>移動支援２日増２．０・基・初計</t>
  </si>
  <si>
    <t>移動支援２日増２．０・基・２人・初計</t>
  </si>
  <si>
    <t>移動支援２日増２．５</t>
  </si>
  <si>
    <t>移動支援２日増２．５・２人</t>
  </si>
  <si>
    <t>移動支援２日増２．５・基</t>
  </si>
  <si>
    <t>移動支援２日増２．５・基・２人</t>
  </si>
  <si>
    <t>移動支援２日増２．５・初計</t>
  </si>
  <si>
    <t>移動支援２日増２．５・２人・初計</t>
  </si>
  <si>
    <t>移動支援２日増２．５・基・初計</t>
  </si>
  <si>
    <t>移動支援２日増２．５・基・２人・初計</t>
  </si>
  <si>
    <t>移動支援２日増３．０</t>
  </si>
  <si>
    <t>移動支援２日増３．０・２人</t>
  </si>
  <si>
    <t>移動支援２日増３．０・基</t>
  </si>
  <si>
    <t>移動支援２日増３．０・基・２人</t>
  </si>
  <si>
    <t>移動支援２日増３．０・初計</t>
  </si>
  <si>
    <t>移動支援２日増３．０・２人・初計</t>
  </si>
  <si>
    <t>移動支援２日増３．０・基・初計</t>
  </si>
  <si>
    <t>移動支援２日増３．０・基・２人・初計</t>
  </si>
  <si>
    <t>移動支援２日増３．５</t>
  </si>
  <si>
    <t>移動支援２日増３．５・２人</t>
  </si>
  <si>
    <t>移動支援２日増３．５・基</t>
  </si>
  <si>
    <t>移動支援２日増３．５・基・２人</t>
  </si>
  <si>
    <t>移動支援２日増３．５・初計</t>
  </si>
  <si>
    <t>移動支援２日増３．５・２人・初計</t>
  </si>
  <si>
    <t>移動支援２日増３．５・基・初計</t>
  </si>
  <si>
    <t>移動支援２日増３．５・基・２人・初計</t>
  </si>
  <si>
    <t>移動支援２日増４．０</t>
  </si>
  <si>
    <t>移動支援２日増４．０・２人</t>
  </si>
  <si>
    <t>移動支援２日増４．０・基</t>
  </si>
  <si>
    <t>移動支援２日増４．０・基・２人</t>
  </si>
  <si>
    <t>移動支援２日増４．０・初計</t>
  </si>
  <si>
    <t>移動支援２日増４．０・２人・初計</t>
  </si>
  <si>
    <t>移動支援２日増４．０・基・初計</t>
  </si>
  <si>
    <t>移動支援２日増４．０・基・２人・初計</t>
  </si>
  <si>
    <t>移動支援２日増４．５</t>
  </si>
  <si>
    <t>移動支援２日増４．５・２人</t>
  </si>
  <si>
    <t>移動支援２日増４．５・基</t>
  </si>
  <si>
    <t>移動支援２日増４．５・基・２人</t>
  </si>
  <si>
    <t>移動支援２日増４．５・初計</t>
  </si>
  <si>
    <t>移動支援２日増４．５・２人・初計</t>
  </si>
  <si>
    <t>移動支援２日増４．５・基・初計</t>
  </si>
  <si>
    <t>移動支援２日増４．５・基・２人・初計</t>
  </si>
  <si>
    <t>移動支援２日増５．０</t>
  </si>
  <si>
    <t>移動支援２日増５．０・２人</t>
  </si>
  <si>
    <t>移動支援２日増５．０・基</t>
  </si>
  <si>
    <t>移動支援２日増５．０・基・２人</t>
  </si>
  <si>
    <t>移動支援２日増５．０・初計</t>
  </si>
  <si>
    <t>移動支援２日増５．０・２人・初計</t>
  </si>
  <si>
    <t>移動支援２日増５．０・基・初計</t>
  </si>
  <si>
    <t>移動支援２日増５．０・基・２人・初計</t>
  </si>
  <si>
    <t>移動支援２日増５．５</t>
  </si>
  <si>
    <t>移動支援２日増５．５・２人</t>
  </si>
  <si>
    <t>移動支援２日増５．５・基</t>
  </si>
  <si>
    <t>移動支援２日増５．５・基・２人</t>
  </si>
  <si>
    <t>移動支援２日増５．５・初計</t>
  </si>
  <si>
    <t>移動支援２日増５．５・２人・初計</t>
  </si>
  <si>
    <t>移動支援２日増５．５・基・初計</t>
  </si>
  <si>
    <t>移動支援２日増５．５・基・２人・初計</t>
  </si>
  <si>
    <t>移動支援２日増６．０</t>
  </si>
  <si>
    <t>移動支援２日増６．０・２人</t>
  </si>
  <si>
    <t>移動支援２日増６．０・基</t>
  </si>
  <si>
    <t>移動支援２日増６．０・基・２人</t>
  </si>
  <si>
    <t>移動支援２日増６．０・初計</t>
  </si>
  <si>
    <t>移動支援２日増６．０・２人・初計</t>
  </si>
  <si>
    <t>移動支援２日増６．０・基・初計</t>
  </si>
  <si>
    <t>移動支援２日増６．０・基・２人・初計</t>
  </si>
  <si>
    <t>移動支援２日増６．５</t>
  </si>
  <si>
    <t>移動支援２日増６．５・２人</t>
  </si>
  <si>
    <t>移動支援２日増６．５・基</t>
  </si>
  <si>
    <t>移動支援２日増６．５・基・２人</t>
  </si>
  <si>
    <t>移動支援２日増６．５・初計</t>
  </si>
  <si>
    <t>移動支援２日増６．５・２人・初計</t>
  </si>
  <si>
    <t>移動支援２日増６．５・基・初計</t>
  </si>
  <si>
    <t>移動支援２日増６．５・基・２人・初計</t>
  </si>
  <si>
    <t>移動支援２日増７．０</t>
  </si>
  <si>
    <t>移動支援２日増７．０・２人</t>
  </si>
  <si>
    <t>移動支援２日増７．０・基</t>
  </si>
  <si>
    <t>移動支援２日増７．０・基・２人</t>
  </si>
  <si>
    <t>移動支援２日増７．０・初計</t>
  </si>
  <si>
    <t>移動支援２日増７．０・２人・初計</t>
  </si>
  <si>
    <t>移動支援２日増７．０・基・初計</t>
  </si>
  <si>
    <t>移動支援２日増７．０・基・２人・初計</t>
  </si>
  <si>
    <t>移動支援２日増７．５</t>
  </si>
  <si>
    <t>移動支援２日増７．５・２人</t>
  </si>
  <si>
    <t>移動支援２日増７．５・基</t>
  </si>
  <si>
    <t>移動支援２日増７．５・基・２人</t>
  </si>
  <si>
    <t>移動支援２日増７．５・初計</t>
  </si>
  <si>
    <t>移動支援２日増７．５・２人・初計</t>
  </si>
  <si>
    <t>移動支援２日増７．５・基・初計</t>
  </si>
  <si>
    <t>移動支援２日増７．５・基・２人・初計</t>
  </si>
  <si>
    <t>移動支援２日増８．０</t>
  </si>
  <si>
    <t>移動支援２日増８．０・２人</t>
  </si>
  <si>
    <t>移動支援２日増８．０・基</t>
  </si>
  <si>
    <t>移動支援２日増８．０・基・２人</t>
  </si>
  <si>
    <t>移動支援２日増８．０・初計</t>
  </si>
  <si>
    <t>移動支援２日増８．０・２人・初計</t>
  </si>
  <si>
    <t>移動支援２日増８．０・基・初計</t>
  </si>
  <si>
    <t>移動支援２日増８．０・基・２人・初計</t>
  </si>
  <si>
    <t>移動支援２日増８．５</t>
  </si>
  <si>
    <t>移動支援２日増８．５・２人</t>
  </si>
  <si>
    <t>移動支援２日増８．５・基</t>
  </si>
  <si>
    <t>移動支援２日増８．５・基・２人</t>
  </si>
  <si>
    <t>移動支援２日増８．５・初計</t>
  </si>
  <si>
    <t>移動支援２日増８．５・２人・初計</t>
  </si>
  <si>
    <t>移動支援２日増８．５・基・初計</t>
  </si>
  <si>
    <t>移動支援２日増８．５・基・２人・初計</t>
  </si>
  <si>
    <t>移動支援２日増９．０</t>
  </si>
  <si>
    <t>移動支援２日増９．０・２人</t>
  </si>
  <si>
    <t>移動支援２日増９．０・基</t>
  </si>
  <si>
    <t>移動支援２日増９．０・基・２人</t>
  </si>
  <si>
    <t>移動支援２日増９．０・初計</t>
  </si>
  <si>
    <t>移動支援２日増９．０・２人・初計</t>
  </si>
  <si>
    <t>移動支援２日増９．０・基・初計</t>
  </si>
  <si>
    <t>移動支援２日増９．０・基・２人・初計</t>
  </si>
  <si>
    <t>移動支援２日増９．５</t>
  </si>
  <si>
    <t>移動支援２日増９．５・２人</t>
  </si>
  <si>
    <t>移動支援２日増９．５・基</t>
  </si>
  <si>
    <t>移動支援２日増９．５・基・２人</t>
  </si>
  <si>
    <t>移動支援２日増９．５・初計</t>
  </si>
  <si>
    <t>移動支援２日増９．５・２人・初計</t>
  </si>
  <si>
    <t>移動支援２日増９．５・基・初計</t>
  </si>
  <si>
    <t>移動支援２日増９．５・基・２人・初計</t>
  </si>
  <si>
    <t>移動支援２日増１０．０</t>
  </si>
  <si>
    <t>移動支援２日増１０．０・２人</t>
  </si>
  <si>
    <t>移動支援２日増１０．０・基</t>
  </si>
  <si>
    <t>移動支援２日増１０．０・基・２人</t>
  </si>
  <si>
    <t>移動支援２日増１０．０・初計</t>
  </si>
  <si>
    <t>移動支援２日増１０．０・２人・初計</t>
  </si>
  <si>
    <t>移動支援２日増１０．０・基・初計</t>
  </si>
  <si>
    <t>移動支援２日増１０．０・基・２人・初計</t>
  </si>
  <si>
    <t>移動支援２日増１０．５</t>
  </si>
  <si>
    <t>移動支援２日増１０．５・２人</t>
  </si>
  <si>
    <t>移動支援２日増１０．５・基</t>
  </si>
  <si>
    <t>移動支援２日増１０．５・基・２人</t>
  </si>
  <si>
    <t>移動支援２日増１０．５・初計</t>
  </si>
  <si>
    <t>移動支援２日増１０．５・２人・初計</t>
  </si>
  <si>
    <t>移動支援２日増１０．５・基・初計</t>
  </si>
  <si>
    <t>移動支援２日増１０．５・基・２人・初計</t>
  </si>
  <si>
    <t>移動支援２早増０．５</t>
  </si>
  <si>
    <t>移動支援２早増０．５・２人</t>
  </si>
  <si>
    <t>移動支援２早増０．５・基</t>
  </si>
  <si>
    <t>移動支援２早増０．５・基・２人</t>
  </si>
  <si>
    <t>移動支援２早増０．５・初計</t>
  </si>
  <si>
    <t>移動支援２早増０．５・２人・初計</t>
  </si>
  <si>
    <t>移動支援２早増０．５・基・初計</t>
  </si>
  <si>
    <t>移動支援２早増０．５・基・２人・初計</t>
  </si>
  <si>
    <t>移動支援２早増１．０</t>
  </si>
  <si>
    <t>移動支援２早増１．０・２人</t>
  </si>
  <si>
    <t>移動支援２早増１．０・基</t>
  </si>
  <si>
    <t>移動支援２早増１．０・基・２人</t>
  </si>
  <si>
    <t>移動支援２早増１．０・初計</t>
  </si>
  <si>
    <t>移動支援２早増１．０・２人・初計</t>
  </si>
  <si>
    <t>移動支援２早増１．０・基・初計</t>
  </si>
  <si>
    <t>移動支援２早増１．０・基・２人・初計</t>
  </si>
  <si>
    <t>移動支援２早増１．５</t>
  </si>
  <si>
    <t>移動支援２早増１．５・２人</t>
  </si>
  <si>
    <t>移動支援２早増１．５・基</t>
  </si>
  <si>
    <t>移動支援２早増１．５・基・２人</t>
  </si>
  <si>
    <t>移動支援２早増１．５・初計</t>
  </si>
  <si>
    <t>移動支援２早増１．５・２人・初計</t>
  </si>
  <si>
    <t>移動支援２早増１．５・基・初計</t>
  </si>
  <si>
    <t>移動支援２早増１．５・基・２人・初計</t>
  </si>
  <si>
    <t>移動支援２早増２．０</t>
  </si>
  <si>
    <t>移動支援２早増２．０・２人</t>
  </si>
  <si>
    <t>移動支援２早増２．０・基</t>
  </si>
  <si>
    <t>移動支援２早増２．０・基・２人</t>
  </si>
  <si>
    <t>移動支援２早増２．０・初計</t>
  </si>
  <si>
    <t>移動支援２早増２．０・２人・初計</t>
  </si>
  <si>
    <t>移動支援２早増２．０・基・初計</t>
  </si>
  <si>
    <t>移動支援２早増２．０・基・２人・初計</t>
  </si>
  <si>
    <t>移動支援２早増２．５</t>
  </si>
  <si>
    <t>移動支援２早増２．５・２人</t>
  </si>
  <si>
    <t>移動支援２早増２．５・基</t>
  </si>
  <si>
    <t>移動支援２早増２．５・基・２人</t>
  </si>
  <si>
    <t>移動支援２早増２．５・初計</t>
  </si>
  <si>
    <t>移動支援２早増２．５・２人・初計</t>
  </si>
  <si>
    <t>移動支援２早増２．５・基・初計</t>
  </si>
  <si>
    <t>移動支援２早増２．５・基・２人・初計</t>
  </si>
  <si>
    <t>移動支援２夜増０．５</t>
  </si>
  <si>
    <t>移動支援２夜増０．５・２人</t>
  </si>
  <si>
    <t>移動支援２夜増０．５・基</t>
  </si>
  <si>
    <t>移動支援２夜増０．５・基・２人</t>
  </si>
  <si>
    <t>移動支援２夜増０．５・初計</t>
  </si>
  <si>
    <t>移動支援２夜増０．５・２人・初計</t>
  </si>
  <si>
    <t>移動支援２夜増０．５・基・初計</t>
  </si>
  <si>
    <t>移動支援２夜増０．５・基・２人・初計</t>
  </si>
  <si>
    <t>移動支援２夜増１．０</t>
  </si>
  <si>
    <t>移動支援２夜増１．０・２人</t>
  </si>
  <si>
    <t>移動支援２夜増１．０・基</t>
  </si>
  <si>
    <t>移動支援２夜増１．０・基・２人</t>
  </si>
  <si>
    <t>移動支援２夜増１．０・初計</t>
  </si>
  <si>
    <t>移動支援２夜増１．０・２人・初計</t>
  </si>
  <si>
    <t>移動支援２夜増１．０・基・初計</t>
  </si>
  <si>
    <t>移動支援２夜増１．０・基・２人・初計</t>
  </si>
  <si>
    <t>移動支援２夜増１．５</t>
  </si>
  <si>
    <t>移動支援２夜増１．５・２人</t>
  </si>
  <si>
    <t>移動支援２夜増１．５・基</t>
  </si>
  <si>
    <t>移動支援２夜増１．５・基・２人</t>
  </si>
  <si>
    <t>移動支援２夜増１．５・初計</t>
  </si>
  <si>
    <t>移動支援２夜増１．５・２人・初計</t>
  </si>
  <si>
    <t>移動支援２夜増１．５・基・初計</t>
  </si>
  <si>
    <t>移動支援２夜増１．５・基・２人・初計</t>
  </si>
  <si>
    <t>移動支援２夜増２．０</t>
  </si>
  <si>
    <t>移動支援２夜増２．０・２人</t>
  </si>
  <si>
    <t>移動支援２夜増２．０・基</t>
  </si>
  <si>
    <t>移動支援２夜増２．０・基・２人</t>
  </si>
  <si>
    <t>移動支援２夜増２．０・初計</t>
  </si>
  <si>
    <t>移動支援２夜増２．０・２人・初計</t>
  </si>
  <si>
    <t>移動支援２夜増２．０・基・初計</t>
  </si>
  <si>
    <t>移動支援２夜増２．０・基・２人・初計</t>
  </si>
  <si>
    <t>移動支援２夜増２．５</t>
  </si>
  <si>
    <t>移動支援２夜増２．５・２人</t>
  </si>
  <si>
    <t>移動支援２夜増２．５・基</t>
  </si>
  <si>
    <t>移動支援２夜増２．５・基・２人</t>
  </si>
  <si>
    <t>移動支援２夜増２．５・初計</t>
  </si>
  <si>
    <t>移動支援２夜増２．５・２人・初計</t>
  </si>
  <si>
    <t>移動支援２夜増２．５・基・初計</t>
  </si>
  <si>
    <t>移動支援２夜増２．５・基・２人・初計</t>
  </si>
  <si>
    <t>移動支援２夜増３．０</t>
  </si>
  <si>
    <t>移動支援２夜増３．０・２人</t>
  </si>
  <si>
    <t>移動支援２夜増３．０・基</t>
  </si>
  <si>
    <t>移動支援２夜増３．０・基・２人</t>
  </si>
  <si>
    <t>移動支援２夜増３．０・初計</t>
  </si>
  <si>
    <t>移動支援２夜増３．０・２人・初計</t>
  </si>
  <si>
    <t>移動支援２夜増３．０・基・初計</t>
  </si>
  <si>
    <t>移動支援２夜増３．０・基・２人・初計</t>
  </si>
  <si>
    <t>移動支援２夜増３．５</t>
  </si>
  <si>
    <t>移動支援２夜増３．５・２人</t>
  </si>
  <si>
    <t>移動支援２夜増３．５・基</t>
  </si>
  <si>
    <t>移動支援２夜増３．５・基・２人</t>
  </si>
  <si>
    <t>移動支援２夜増３．５・初計</t>
  </si>
  <si>
    <t>移動支援２夜増３．５・２人・初計</t>
  </si>
  <si>
    <t>移動支援２夜増３．５・基・初計</t>
  </si>
  <si>
    <t>移動支援２夜増３．５・基・２人・初計</t>
  </si>
  <si>
    <t>移動支援２夜増４．０</t>
  </si>
  <si>
    <t>移動支援２夜増４．０・２人</t>
  </si>
  <si>
    <t>移動支援２夜増４．０・基</t>
  </si>
  <si>
    <t>移動支援２夜増４．０・基・２人</t>
  </si>
  <si>
    <t>移動支援２夜増４．０・初計</t>
  </si>
  <si>
    <t>移動支援２夜増４．０・２人・初計</t>
  </si>
  <si>
    <t>移動支援２夜増４．０・基・初計</t>
  </si>
  <si>
    <t>移動支援２夜増４．０・基・２人・初計</t>
  </si>
  <si>
    <t>移動支援２夜増４．５</t>
  </si>
  <si>
    <t>移動支援２夜増４．５・２人</t>
  </si>
  <si>
    <t>移動支援２夜増４．５・基</t>
  </si>
  <si>
    <t>移動支援２夜増４．５・基・２人</t>
  </si>
  <si>
    <t>移動支援２夜増４．５・初計</t>
  </si>
  <si>
    <t>移動支援２夜増４．５・２人・初計</t>
  </si>
  <si>
    <t>移動支援２夜増４．５・基・初計</t>
  </si>
  <si>
    <t>移動支援２夜増４．５・基・２人・初計</t>
  </si>
  <si>
    <t>移動支援２深増０．５</t>
  </si>
  <si>
    <t>移動支援２深増０．５・２人</t>
  </si>
  <si>
    <t>移動支援２深増０．５・基</t>
  </si>
  <si>
    <t>移動支援２深増０．５・基・２人</t>
  </si>
  <si>
    <t>移動支援２深増０．５・初計</t>
  </si>
  <si>
    <t>移動支援２深増０．５・２人・初計</t>
  </si>
  <si>
    <t>移動支援２深増０．５・基・初計</t>
  </si>
  <si>
    <t>移動支援２深増０．５・基・２人・初計</t>
  </si>
  <si>
    <t>移動支援２深増１．０</t>
  </si>
  <si>
    <t>移動支援２深増１．０・２人</t>
  </si>
  <si>
    <t>移動支援２深増１．０・基</t>
  </si>
  <si>
    <t>移動支援２深増１．０・基・２人</t>
  </si>
  <si>
    <t>移動支援２深増１．０・初計</t>
  </si>
  <si>
    <t>移動支援２深増１．０・２人・初計</t>
  </si>
  <si>
    <t>移動支援２深増１．０・基・初計</t>
  </si>
  <si>
    <t>移動支援２深増１．０・基・２人・初計</t>
  </si>
  <si>
    <t>移動支援２深増１．５</t>
  </si>
  <si>
    <t>移動支援２深増１．５・２人</t>
  </si>
  <si>
    <t>移動支援２深増１．５・基</t>
  </si>
  <si>
    <t>移動支援２深増１．５・基・２人</t>
  </si>
  <si>
    <t>移動支援２深増１．５・初計</t>
  </si>
  <si>
    <t>移動支援２深増１．５・２人・初計</t>
  </si>
  <si>
    <t>移動支援２深増１．５・基・初計</t>
  </si>
  <si>
    <t>移動支援２深増１．５・基・２人・初計</t>
  </si>
  <si>
    <t>移動支援２深増２．０</t>
  </si>
  <si>
    <t>移動支援２深増２．０・２人</t>
  </si>
  <si>
    <t>移動支援２深増２．０・基</t>
  </si>
  <si>
    <t>移動支援２深増２．０・基・２人</t>
  </si>
  <si>
    <t>移動支援２深増２．０・初計</t>
  </si>
  <si>
    <t>移動支援２深増２．０・２人・初計</t>
  </si>
  <si>
    <t>移動支援２深増２．０・基・初計</t>
  </si>
  <si>
    <t>移動支援２深増２．０・基・２人・初計</t>
  </si>
  <si>
    <t>移動支援２深増２．５</t>
  </si>
  <si>
    <t>移動支援２深増２．５・２人</t>
  </si>
  <si>
    <t>移動支援２深増２．５・基</t>
  </si>
  <si>
    <t>移動支援２深増２．５・基・２人</t>
  </si>
  <si>
    <t>移動支援２深増２．５・初計</t>
  </si>
  <si>
    <t>移動支援２深増２．５・２人・初計</t>
  </si>
  <si>
    <t>移動支援２深増２．５・基・初計</t>
  </si>
  <si>
    <t>移動支援２深増２．５・基・２人・初計</t>
  </si>
  <si>
    <t>移動支援２深増３．０</t>
  </si>
  <si>
    <t>移動支援２深増３．０・２人</t>
  </si>
  <si>
    <t>移動支援２深増３．０・基</t>
  </si>
  <si>
    <t>移動支援２深増３．０・基・２人</t>
  </si>
  <si>
    <t>移動支援２深増３．０・初計</t>
  </si>
  <si>
    <t>移動支援２深増３．０・２人・初計</t>
  </si>
  <si>
    <t>移動支援２深増３．０・基・初計</t>
  </si>
  <si>
    <t>移動支援２深増３．０・基・２人・初計</t>
  </si>
  <si>
    <t>移動支援２深増３．５</t>
  </si>
  <si>
    <t>移動支援２深増３．５・２人</t>
  </si>
  <si>
    <t>移動支援２深増３．５・基</t>
  </si>
  <si>
    <t>移動支援２深増３．５・基・２人</t>
  </si>
  <si>
    <t>移動支援２深増３．５・初計</t>
  </si>
  <si>
    <t>移動支援２深増３．５・２人・初計</t>
  </si>
  <si>
    <t>移動支援２深増３．５・基・初計</t>
  </si>
  <si>
    <t>移動支援２深増３．５・基・２人・初計</t>
  </si>
  <si>
    <t>移動支援２深増４．０</t>
  </si>
  <si>
    <t>移動支援２深増４．０・２人</t>
  </si>
  <si>
    <t>移動支援２深増４．０・基</t>
  </si>
  <si>
    <t>移動支援２深増４．０・基・２人</t>
  </si>
  <si>
    <t>移動支援２深増４．０・初計</t>
  </si>
  <si>
    <t>移動支援２深増４．０・２人・初計</t>
  </si>
  <si>
    <t>移動支援２深増４．０・基・初計</t>
  </si>
  <si>
    <t>移動支援２深増４．０・基・２人・初計</t>
  </si>
  <si>
    <t>移動支援２深増４．５</t>
  </si>
  <si>
    <t>移動支援２深増４．５・２人</t>
  </si>
  <si>
    <t>移動支援２深増４．５・基</t>
  </si>
  <si>
    <t>移動支援２深増４．５・基・２人</t>
  </si>
  <si>
    <t>移動支援２深増４．５・初計</t>
  </si>
  <si>
    <t>移動支援２深増４．５・２人・初計</t>
  </si>
  <si>
    <t>移動支援２深増４．５・基・初計</t>
  </si>
  <si>
    <t>移動支援２深増４．５・基・２人・初計</t>
  </si>
  <si>
    <t>移動支援２深増５．０</t>
  </si>
  <si>
    <t>移動支援２深増５．０・２人</t>
  </si>
  <si>
    <t>移動支援２深増５．０・基</t>
  </si>
  <si>
    <t>移動支援２深増５．０・基・２人</t>
  </si>
  <si>
    <t>移動支援２深増５．０・初計</t>
  </si>
  <si>
    <t>移動支援２深増５．０・２人・初計</t>
  </si>
  <si>
    <t>移動支援２深増５．０・基・初計</t>
  </si>
  <si>
    <t>移動支援２深増５．０・基・２人・初計</t>
  </si>
  <si>
    <t>移動支援２深増５．５</t>
  </si>
  <si>
    <t>移動支援２深増５．５・２人</t>
  </si>
  <si>
    <t>移動支援２深増５．５・基</t>
  </si>
  <si>
    <t>移動支援２深増５．５・基・２人</t>
  </si>
  <si>
    <t>移動支援２深増５．５・初計</t>
  </si>
  <si>
    <t>移動支援２深増５．５・２人・初計</t>
  </si>
  <si>
    <t>移動支援２深増５．５・基・初計</t>
  </si>
  <si>
    <t>移動支援２深増５．５・基・２人・初計</t>
  </si>
  <si>
    <t>移動支援２深増６．０</t>
  </si>
  <si>
    <t>移動支援２深増６．０・２人</t>
  </si>
  <si>
    <t>移動支援２深増６．０・基</t>
  </si>
  <si>
    <t>移動支援２深増６．０・基・２人</t>
  </si>
  <si>
    <t>移動支援２深増６．０・初計</t>
  </si>
  <si>
    <t>移動支援２深増６．０・２人・初計</t>
  </si>
  <si>
    <t>移動支援２深増６．０・基・初計</t>
  </si>
  <si>
    <t>移動支援２深増６．０・基・２人・初計</t>
  </si>
  <si>
    <t>移動支援２深増６．５</t>
  </si>
  <si>
    <t>移動支援２深増６．５・２人</t>
  </si>
  <si>
    <t>移動支援２深増６．５・基</t>
  </si>
  <si>
    <t>移動支援２深増６．５・基・２人</t>
  </si>
  <si>
    <t>移動支援２深増６．５・初計</t>
  </si>
  <si>
    <t>移動支援２深増６．５・２人・初計</t>
  </si>
  <si>
    <t>移動支援２深増６．５・基・初計</t>
  </si>
  <si>
    <t>移動支援２深増６．５・基・２人・初計</t>
  </si>
  <si>
    <t>移動支援２重研日０．５</t>
  </si>
  <si>
    <t>移動支援２重研日０．５・２人</t>
  </si>
  <si>
    <t>移動支援２重研日０．５・初計</t>
  </si>
  <si>
    <t>移動支援２重研日０．５・２人・初計</t>
  </si>
  <si>
    <t>移動支援２重研日１．０</t>
  </si>
  <si>
    <t>移動支援２重研日１．０・２人</t>
  </si>
  <si>
    <t>移動支援２重研日１．０・初計</t>
  </si>
  <si>
    <t>移動支援２重研日１．０・２人・初計</t>
  </si>
  <si>
    <t>移動支援２重研日１．５</t>
  </si>
  <si>
    <t>移動支援２重研日１．５・２人</t>
  </si>
  <si>
    <t>移動支援２重研日１．５・初計</t>
  </si>
  <si>
    <t>移動支援２重研日１．５・２人・初計</t>
  </si>
  <si>
    <t>移動支援２重研日２．０</t>
  </si>
  <si>
    <t>移動支援２重研日２．０・２人</t>
  </si>
  <si>
    <t>移動支援２重研日２．０・初計</t>
  </si>
  <si>
    <t>移動支援２重研日２．０・２人・初計</t>
  </si>
  <si>
    <t>移動支援２重研日２．５</t>
  </si>
  <si>
    <t>移動支援２重研日２．５・２人</t>
  </si>
  <si>
    <t>移動支援２重研日２．５・初計</t>
  </si>
  <si>
    <t>移動支援２重研日２．５・２人・初計</t>
  </si>
  <si>
    <t>移動支援２重研日３．０</t>
  </si>
  <si>
    <t>移動支援２重研日３．０・２人</t>
  </si>
  <si>
    <t>移動支援２重研日３．０・初計</t>
  </si>
  <si>
    <t>移動支援２重研日３．０・２人・初計</t>
  </si>
  <si>
    <t>移動支援２重研日３．５</t>
  </si>
  <si>
    <t>移動支援２重研日３．５・２人</t>
  </si>
  <si>
    <t>移動支援２重研日３．５・初計</t>
  </si>
  <si>
    <t>移動支援２重研日３．５・２人・初計</t>
  </si>
  <si>
    <t>移動支援２重研日４．０</t>
  </si>
  <si>
    <t>移動支援２重研日４．０・２人</t>
  </si>
  <si>
    <t>移動支援２重研日４．０・初計</t>
  </si>
  <si>
    <t>移動支援２重研日４．０・２人・初計</t>
  </si>
  <si>
    <t>移動支援２重研日４．５</t>
  </si>
  <si>
    <t>移動支援２重研日４．５・２人</t>
  </si>
  <si>
    <t>移動支援２重研日４．５・初計</t>
  </si>
  <si>
    <t>移動支援２重研日４．５・２人・初計</t>
  </si>
  <si>
    <t>移動支援２重研日５．０</t>
  </si>
  <si>
    <t>移動支援２重研日５．０・２人</t>
  </si>
  <si>
    <t>移動支援２重研日５．０・初計</t>
  </si>
  <si>
    <t>移動支援２重研日５．０・２人・初計</t>
  </si>
  <si>
    <t>移動支援２重研日５．５</t>
  </si>
  <si>
    <t>移動支援２重研日５．５・２人</t>
  </si>
  <si>
    <t>移動支援２重研日５．５・初計</t>
  </si>
  <si>
    <t>移動支援２重研日５．５・２人・初計</t>
  </si>
  <si>
    <t>移動支援２重研日６．０</t>
  </si>
  <si>
    <t>移動支援２重研日６．０・２人</t>
  </si>
  <si>
    <t>移動支援２重研日６．０・初計</t>
  </si>
  <si>
    <t>移動支援２重研日６．０・２人・初計</t>
  </si>
  <si>
    <t>移動支援２重研日６．５</t>
  </si>
  <si>
    <t>移動支援２重研日６．５・２人</t>
  </si>
  <si>
    <t>移動支援２重研日６．５・初計</t>
  </si>
  <si>
    <t>移動支援２重研日６．５・２人・初計</t>
  </si>
  <si>
    <t>移動支援２重研日７．０</t>
  </si>
  <si>
    <t>移動支援２重研日７．０・２人</t>
  </si>
  <si>
    <t>移動支援２重研日７．０・初計</t>
  </si>
  <si>
    <t>移動支援２重研日７．０・２人・初計</t>
  </si>
  <si>
    <t>移動支援２重研日７．５</t>
  </si>
  <si>
    <t>移動支援２重研日７．５・２人</t>
  </si>
  <si>
    <t>移動支援２重研日７．５・初計</t>
  </si>
  <si>
    <t>移動支援２重研日７．５・２人・初計</t>
  </si>
  <si>
    <t>移動支援２重研日８．０</t>
  </si>
  <si>
    <t>移動支援２重研日８．０・２人</t>
  </si>
  <si>
    <t>移動支援２重研日８．０・初計</t>
  </si>
  <si>
    <t>移動支援２重研日８．０・２人・初計</t>
  </si>
  <si>
    <t>移動支援２重研日８．５</t>
  </si>
  <si>
    <t>移動支援２重研日８．５・２人</t>
  </si>
  <si>
    <t>移動支援２重研日８．５・初計</t>
  </si>
  <si>
    <t>移動支援２重研日８．５・２人・初計</t>
  </si>
  <si>
    <t>移動支援２重研日９．０</t>
  </si>
  <si>
    <t>移動支援２重研日９．０・２人</t>
  </si>
  <si>
    <t>移動支援２重研日９．０・初計</t>
  </si>
  <si>
    <t>移動支援２重研日９．０・２人・初計</t>
  </si>
  <si>
    <t>移動支援２重研日９．５</t>
  </si>
  <si>
    <t>移動支援２重研日９．５・２人</t>
  </si>
  <si>
    <t>移動支援２重研日９．５・初計</t>
  </si>
  <si>
    <t>移動支援２重研日９．５・２人・初計</t>
  </si>
  <si>
    <t>移動支援２重研日１０．０</t>
  </si>
  <si>
    <t>移動支援２重研日１０．０・２人</t>
  </si>
  <si>
    <t>移動支援２重研日１０．０・初計</t>
  </si>
  <si>
    <t>移動支援２重研日１０．０・２人・初計</t>
  </si>
  <si>
    <t>移動支援２重研日１０．５</t>
  </si>
  <si>
    <t>移動支援２重研日１０．５・２人</t>
  </si>
  <si>
    <t>移動支援２重研日１０．５・初計</t>
  </si>
  <si>
    <t>移動支援２重研日１０．５・２人・初計</t>
  </si>
  <si>
    <t>移動支援２重研早０．５</t>
  </si>
  <si>
    <t>移動支援２重研早０．５・２人</t>
  </si>
  <si>
    <t>移動支援２重研早０．５・初計</t>
  </si>
  <si>
    <t>移動支援２重研早０．５・２人・初計</t>
  </si>
  <si>
    <t>移動支援２重研早１．０</t>
  </si>
  <si>
    <t>移動支援２重研早１．０・２人</t>
  </si>
  <si>
    <t>移動支援２重研早１．０・初計</t>
  </si>
  <si>
    <t>移動支援２重研早１．０・２人・初計</t>
  </si>
  <si>
    <t>移動支援２重研早１．５</t>
  </si>
  <si>
    <t>移動支援２重研早１．５・２人</t>
  </si>
  <si>
    <t>移動支援２重研早１．５・初計</t>
  </si>
  <si>
    <t>移動支援２重研早１．５・２人・初計</t>
  </si>
  <si>
    <t>移動支援２重研早２．０</t>
  </si>
  <si>
    <t>移動支援２重研早２．０・２人</t>
  </si>
  <si>
    <t>移動支援２重研早２．０・初計</t>
  </si>
  <si>
    <t>移動支援２重研早２．０・２人・初計</t>
  </si>
  <si>
    <t>移動支援２重研早２．５</t>
  </si>
  <si>
    <t>移動支援２重研早２．５・２人</t>
  </si>
  <si>
    <t>移動支援２重研早２．５・初計</t>
  </si>
  <si>
    <t>移動支援２重研早２．５・２人・初計</t>
  </si>
  <si>
    <t>移動支援２重研夜０．５</t>
  </si>
  <si>
    <t>移動支援２重研夜０．５・２人</t>
  </si>
  <si>
    <t>移動支援２重研夜０．５・初計</t>
  </si>
  <si>
    <t>移動支援２重研夜０．５・２人・初計</t>
  </si>
  <si>
    <t>移動支援２重研夜１．０</t>
  </si>
  <si>
    <t>移動支援２重研夜１．０・２人</t>
  </si>
  <si>
    <t>移動支援２重研夜１．０・初計</t>
  </si>
  <si>
    <t>移動支援２重研夜１．０・２人・初計</t>
  </si>
  <si>
    <t>移動支援２重研夜１．５</t>
  </si>
  <si>
    <t>移動支援２重研夜１．５・２人</t>
  </si>
  <si>
    <t>移動支援２重研夜１．５・初計</t>
  </si>
  <si>
    <t>移動支援２重研夜１．５・２人・初計</t>
  </si>
  <si>
    <t>移動支援２重研夜２．０</t>
  </si>
  <si>
    <t>移動支援２重研夜２．０・２人</t>
  </si>
  <si>
    <t>移動支援２重研夜２．０・初計</t>
  </si>
  <si>
    <t>移動支援２重研夜２．０・２人・初計</t>
  </si>
  <si>
    <t>移動支援２重研夜２．５</t>
  </si>
  <si>
    <t>移動支援２重研夜２．５・２人</t>
  </si>
  <si>
    <t>移動支援２重研夜２．５・初計</t>
  </si>
  <si>
    <t>移動支援２重研夜２．５・２人・初計</t>
  </si>
  <si>
    <t>移動支援２重研夜３．０</t>
  </si>
  <si>
    <t>移動支援２重研夜３．０・２人</t>
  </si>
  <si>
    <t>移動支援２重研夜３．０・初計</t>
  </si>
  <si>
    <t>移動支援２重研夜３．０・２人・初計</t>
  </si>
  <si>
    <t>移動支援２重研夜３．５</t>
  </si>
  <si>
    <t>移動支援２重研夜３．５・２人</t>
  </si>
  <si>
    <t>移動支援２重研夜３．５・初計</t>
  </si>
  <si>
    <t>移動支援２重研夜３．５・２人・初計</t>
  </si>
  <si>
    <t>移動支援２重研夜４．０</t>
  </si>
  <si>
    <t>移動支援２重研夜４．０・２人</t>
  </si>
  <si>
    <t>移動支援２重研夜４．０・初計</t>
  </si>
  <si>
    <t>移動支援２重研夜４．０・２人・初計</t>
  </si>
  <si>
    <t>移動支援２重研夜４．５</t>
  </si>
  <si>
    <t>移動支援２重研夜４．５・２人</t>
  </si>
  <si>
    <t>移動支援２重研夜４．５・初計</t>
  </si>
  <si>
    <t>移動支援２重研夜４．５・２人・初計</t>
  </si>
  <si>
    <t>移動支援２重研深０．５</t>
  </si>
  <si>
    <t>移動支援２重研深０．５・２人</t>
  </si>
  <si>
    <t>移動支援２重研深０．５・初計</t>
  </si>
  <si>
    <t>移動支援２重研深０．５・２人・初計</t>
  </si>
  <si>
    <t>移動支援２重研深１．０</t>
  </si>
  <si>
    <t>移動支援２重研深１．０・２人</t>
  </si>
  <si>
    <t>移動支援２重研深１．０・初計</t>
  </si>
  <si>
    <t>移動支援２重研深１．０・２人・初計</t>
  </si>
  <si>
    <t>移動支援２重研深１．５</t>
  </si>
  <si>
    <t>移動支援２重研深１．５・２人</t>
  </si>
  <si>
    <t>移動支援２重研深１．５・初計</t>
  </si>
  <si>
    <t>移動支援２重研深１．５・２人・初計</t>
  </si>
  <si>
    <t>移動支援２重研深２．０</t>
  </si>
  <si>
    <t>移動支援２重研深２．０・２人</t>
  </si>
  <si>
    <t>移動支援２重研深２．０・初計</t>
  </si>
  <si>
    <t>移動支援２重研深２．０・２人・初計</t>
  </si>
  <si>
    <t>移動支援２重研深２．５</t>
  </si>
  <si>
    <t>移動支援２重研深２．５・２人</t>
  </si>
  <si>
    <t>移動支援２重研深２．５・初計</t>
  </si>
  <si>
    <t>移動支援２重研深２．５・２人・初計</t>
  </si>
  <si>
    <t>移動支援２重研深３．０</t>
  </si>
  <si>
    <t>移動支援２重研深３．０・２人</t>
  </si>
  <si>
    <t>移動支援２重研深３．０・初計</t>
  </si>
  <si>
    <t>移動支援２重研深３．０・２人・初計</t>
  </si>
  <si>
    <t>移動支援２重研深３．５</t>
  </si>
  <si>
    <t>移動支援２重研深３．５・２人</t>
  </si>
  <si>
    <t>移動支援２重研深３．５・初計</t>
  </si>
  <si>
    <t>移動支援２重研深３．５・２人・初計</t>
  </si>
  <si>
    <t>移動支援２重研深４．０</t>
  </si>
  <si>
    <t>移動支援２重研深４．０・２人</t>
  </si>
  <si>
    <t>移動支援２重研深４．０・初計</t>
  </si>
  <si>
    <t>移動支援２重研深４．０・２人・初計</t>
  </si>
  <si>
    <t>移動支援２重研深４．５</t>
  </si>
  <si>
    <t>移動支援２重研深４．５・２人</t>
  </si>
  <si>
    <t>移動支援２重研深４．５・初計</t>
  </si>
  <si>
    <t>移動支援２重研深４．５・２人・初計</t>
  </si>
  <si>
    <t>移動支援２重研深５．０</t>
  </si>
  <si>
    <t>移動支援２重研深５．０・２人</t>
  </si>
  <si>
    <t>移動支援２重研深５．０・初計</t>
  </si>
  <si>
    <t>移動支援２重研深５．０・２人・初計</t>
  </si>
  <si>
    <t>移動支援２重研深５．５</t>
  </si>
  <si>
    <t>移動支援２重研深５．５・２人</t>
  </si>
  <si>
    <t>移動支援２重研深５．５・初計</t>
  </si>
  <si>
    <t>移動支援２重研深５．５・２人・初計</t>
  </si>
  <si>
    <t>移動支援２重研深６．０</t>
  </si>
  <si>
    <t>移動支援２重研深６．０・２人</t>
  </si>
  <si>
    <t>移動支援２重研深６．０・初計</t>
  </si>
  <si>
    <t>移動支援２重研深６．０・２人・初計</t>
  </si>
  <si>
    <t>移動支援２重研深６．５</t>
  </si>
  <si>
    <t>移動支援２重研深６．５・２人</t>
  </si>
  <si>
    <t>移動支援２重研深６．５・初計</t>
  </si>
  <si>
    <t>移動支援２重研深６．５・２人・初計</t>
  </si>
  <si>
    <t>移動支援２重研深０．５・早０．５</t>
  </si>
  <si>
    <t>移動支援２重研深０．５・早０．５・２人</t>
  </si>
  <si>
    <t>移動支援２重研深０．５・早０．５・初計</t>
  </si>
  <si>
    <t>移動支援２重研深０．５・早０．５・２人・初計</t>
  </si>
  <si>
    <t>移動支援２重研深０．５・早１．０</t>
  </si>
  <si>
    <t>移動支援２重研深０．５・早１．０・２人</t>
  </si>
  <si>
    <t>移動支援２重研深０．５・早１．０・初計</t>
  </si>
  <si>
    <t>移動支援２重研深０．５・早１．０・２人・初計</t>
  </si>
  <si>
    <t>移動支援２重研深１．０・早０．５</t>
  </si>
  <si>
    <t>移動支援２重研深１．０・早０．５・２人</t>
  </si>
  <si>
    <t>移動支援２重研深１．０・早０．５・初計</t>
  </si>
  <si>
    <t>移動支援２重研深１．０・早０．５・２人・初計</t>
  </si>
  <si>
    <t>移動支援２重研早０．５・日０．５</t>
  </si>
  <si>
    <t>移動支援２重研早０．５・日０．５・２人</t>
  </si>
  <si>
    <t>移動支援２重研早０．５・日０．５・初計</t>
  </si>
  <si>
    <t>移動支援２重研早０．５・日０．５・２人・初計</t>
  </si>
  <si>
    <t>移動支援２重研早０．５・日１．０</t>
  </si>
  <si>
    <t>移動支援２重研早０．５・日１．０・２人</t>
  </si>
  <si>
    <t>移動支援２重研早０．５・日１．０・初計</t>
  </si>
  <si>
    <t>移動支援２重研早０．５・日１．０・２人・初計</t>
  </si>
  <si>
    <t>移動支援２重研早１．０・日０．５</t>
  </si>
  <si>
    <t>移動支援２重研早１．０・日０．５・２人</t>
  </si>
  <si>
    <t>移動支援２重研早１．０・日０．５・初計</t>
  </si>
  <si>
    <t>移動支援２重研早１．０・日０．５・２人・初計</t>
  </si>
  <si>
    <t>移動支援２重研日０．５・夜０．５</t>
  </si>
  <si>
    <t>移動支援２重研日０．５・夜０．５・２人</t>
  </si>
  <si>
    <t>移動支援２重研日０．５・夜０．５・初計</t>
  </si>
  <si>
    <t>移動支援２重研日０．５・夜０．５・２人・初計</t>
  </si>
  <si>
    <t>移動支援２重研日０．５・夜１．０</t>
  </si>
  <si>
    <t>移動支援２重研日０．５・夜１．０・２人</t>
  </si>
  <si>
    <t>移動支援２重研日０．５・夜１．０・初計</t>
  </si>
  <si>
    <t>移動支援２重研日０．５・夜１．０・２人・初計</t>
  </si>
  <si>
    <t>移動支援２重研日１．０・夜０．５</t>
  </si>
  <si>
    <t>移動支援２重研日１．０・夜０．５・２人</t>
  </si>
  <si>
    <t>移動支援２重研日１．０・夜０．５・初計</t>
  </si>
  <si>
    <t>移動支援２重研日１．０・夜０．５・２人・初計</t>
  </si>
  <si>
    <t>移動支援２重研夜０．５・深０．５</t>
  </si>
  <si>
    <t>移動支援２重研夜０．５・深０．５・２人</t>
  </si>
  <si>
    <t>移動支援２重研夜０．５・深０．５・初計</t>
  </si>
  <si>
    <t>移動支援２重研夜０．５・深０．５・２人・初計</t>
  </si>
  <si>
    <t>移動支援２重研夜０．５・深１．０</t>
  </si>
  <si>
    <t>移動支援２重研夜０．５・深１．０・２人</t>
  </si>
  <si>
    <t>移動支援２重研夜０．５・深１．０・初計</t>
  </si>
  <si>
    <t>移動支援２重研夜０．５・深１．０・２人・初計</t>
  </si>
  <si>
    <t>移動支援２重研夜１．０・深０．５</t>
  </si>
  <si>
    <t>移動支援２重研夜１．０・深０．５・２人</t>
  </si>
  <si>
    <t>移動支援２重研夜１．０・深０．５・初計</t>
  </si>
  <si>
    <t>移動支援２重研夜１．０・深０．５・２人・初計</t>
  </si>
  <si>
    <t>移動支援２重研日跨増深０．５・深０．５</t>
  </si>
  <si>
    <t>移動支援２重研日跨増深０．５・深０．５・２人</t>
  </si>
  <si>
    <t>移動支援２重研日跨増深０．５・深０．５・初計</t>
  </si>
  <si>
    <t>移動支援２重研日跨増深０．５・深０．５・２人・初計</t>
  </si>
  <si>
    <t>移動支援２重研日跨増深０．５・深１．０</t>
  </si>
  <si>
    <t>移動支援２重研日跨増深０．５・深１．０・２人</t>
  </si>
  <si>
    <t>移動支援２重研日跨増深０．５・深１．０・初計</t>
  </si>
  <si>
    <t>移動支援２重研日跨増深０．５・深１．０・２人・初計</t>
  </si>
  <si>
    <t>移動支援２重研日跨増深１．０・深０．５</t>
  </si>
  <si>
    <t>移動支援２重研日跨増深１．０・深０．５・２人</t>
  </si>
  <si>
    <t>移動支援２重研日跨増深１．０・深０．５・初計</t>
  </si>
  <si>
    <t>移動支援２重研日跨増深１．０・深０．５・２人・初計</t>
  </si>
  <si>
    <t>移動支援２重研深０．５・早０．５・日０．５</t>
  </si>
  <si>
    <t>移動支援２重研深０．５・早０．５・日０．５・２人</t>
  </si>
  <si>
    <t>移動支援２重研深０．５・早０．５・日０．５・初計</t>
  </si>
  <si>
    <t>移動支援２重研深０．５・早０．５・日０．５・２人・初計</t>
  </si>
  <si>
    <t>移動支援２重研深０．５・日０．５</t>
  </si>
  <si>
    <t>移動支援２重研深０．５・日０．５・２人</t>
  </si>
  <si>
    <t>移動支援２重研深０．５・日０．５・初計</t>
  </si>
  <si>
    <t>移動支援２重研深０．５・日０．５・２人・初計</t>
  </si>
  <si>
    <t>移動支援２重研深０．５・日１．０</t>
  </si>
  <si>
    <t>移動支援２重研深０．５・日１．０・２人</t>
  </si>
  <si>
    <t>移動支援２重研深０．５・日１．０・初計</t>
  </si>
  <si>
    <t>移動支援２重研深０．５・日１．０・２人・初計</t>
  </si>
  <si>
    <t>移動支援２重研深１．０・日０．５</t>
  </si>
  <si>
    <t>移動支援２重研深１．０・日０．５・２人</t>
  </si>
  <si>
    <t>移動支援２重研深１．０・日０．５・初計</t>
  </si>
  <si>
    <t>移動支援２重研深１．０・日０．５・２人・初計</t>
  </si>
  <si>
    <t>移動支援２重研日０．５・夜０．５・深０．５</t>
  </si>
  <si>
    <t>移動支援２重研日０．５・夜０．５・深０．５・２人</t>
  </si>
  <si>
    <t>移動支援２重研日０．５・夜０．５・深０．５・初計</t>
  </si>
  <si>
    <t>移動支援２重研日０．５・夜０．５・深０．５・２人・初計</t>
  </si>
  <si>
    <t>移動支援２重研日増０．５</t>
  </si>
  <si>
    <t>移動支援２重研日増０．５・２人</t>
  </si>
  <si>
    <t>移動支援２重研日増０．５・初計</t>
  </si>
  <si>
    <t>移動支援２重研日増０．５・２人・初計</t>
  </si>
  <si>
    <t>移動支援２重研日増１．０</t>
  </si>
  <si>
    <t>移動支援２重研日増１．０・２人</t>
  </si>
  <si>
    <t>移動支援２重研日増１．０・初計</t>
  </si>
  <si>
    <t>移動支援２重研日増１．０・２人・初計</t>
  </si>
  <si>
    <t>移動支援２重研日増１．５</t>
  </si>
  <si>
    <t>移動支援２重研日増１．５・２人</t>
  </si>
  <si>
    <t>移動支援２重研日増１．５・初計</t>
  </si>
  <si>
    <t>移動支援２重研日増１．５・２人・初計</t>
  </si>
  <si>
    <t>移動支援２重研日増２．０</t>
  </si>
  <si>
    <t>移動支援２重研日増２．０・２人</t>
  </si>
  <si>
    <t>移動支援２重研日増２．０・初計</t>
  </si>
  <si>
    <t>移動支援２重研日増２．０・２人・初計</t>
  </si>
  <si>
    <t>移動支援２重研日増２．５</t>
  </si>
  <si>
    <t>移動支援２重研日増２．５・２人</t>
  </si>
  <si>
    <t>移動支援２重研日増２．５・初計</t>
  </si>
  <si>
    <t>移動支援２重研日増２．５・２人・初計</t>
  </si>
  <si>
    <t>移動支援２重研日増３．０</t>
  </si>
  <si>
    <t>移動支援２重研日増３．０・２人</t>
  </si>
  <si>
    <t>移動支援２重研日増３．０・初計</t>
  </si>
  <si>
    <t>移動支援２重研日増３．０・２人・初計</t>
  </si>
  <si>
    <t>移動支援２重研日増３．５</t>
  </si>
  <si>
    <t>移動支援２重研日増３．５・２人</t>
  </si>
  <si>
    <t>移動支援２重研日増３．５・初計</t>
  </si>
  <si>
    <t>移動支援２重研日増３．５・２人・初計</t>
  </si>
  <si>
    <t>移動支援２重研日増４．０</t>
  </si>
  <si>
    <t>移動支援２重研日増４．０・２人</t>
  </si>
  <si>
    <t>移動支援２重研日増４．０・初計</t>
  </si>
  <si>
    <t>移動支援２重研日増４．０・２人・初計</t>
  </si>
  <si>
    <t>移動支援２重研日増４．５</t>
  </si>
  <si>
    <t>移動支援２重研日増４．５・２人</t>
  </si>
  <si>
    <t>移動支援２重研日増４．５・初計</t>
  </si>
  <si>
    <t>移動支援２重研日増４．５・２人・初計</t>
  </si>
  <si>
    <t>移動支援２重研日増５．０</t>
  </si>
  <si>
    <t>移動支援２重研日増５．０・２人</t>
  </si>
  <si>
    <t>移動支援２重研日増５．０・初計</t>
  </si>
  <si>
    <t>移動支援２重研日増５．０・２人・初計</t>
  </si>
  <si>
    <t>移動支援２重研日増５．５</t>
  </si>
  <si>
    <t>移動支援２重研日増５．５・２人</t>
  </si>
  <si>
    <t>移動支援２重研日増５．５・初計</t>
  </si>
  <si>
    <t>移動支援２重研日増５．５・２人・初計</t>
  </si>
  <si>
    <t>移動支援２重研日増６．０</t>
  </si>
  <si>
    <t>移動支援２重研日増６．０・２人</t>
  </si>
  <si>
    <t>移動支援２重研日増６．０・初計</t>
  </si>
  <si>
    <t>移動支援２重研日増６．０・２人・初計</t>
  </si>
  <si>
    <t>移動支援２重研日増６．５</t>
  </si>
  <si>
    <t>移動支援２重研日増６．５・２人</t>
  </si>
  <si>
    <t>移動支援２重研日増６．５・初計</t>
  </si>
  <si>
    <t>移動支援２重研日増６．５・２人・初計</t>
  </si>
  <si>
    <t>移動支援２重研日増７．０</t>
  </si>
  <si>
    <t>移動支援２重研日増７．０・２人</t>
  </si>
  <si>
    <t>移動支援２重研日増７．０・初計</t>
  </si>
  <si>
    <t>移動支援２重研日増７．０・２人・初計</t>
  </si>
  <si>
    <t>移動支援２重研日増７．５</t>
  </si>
  <si>
    <t>移動支援２重研日増７．５・２人</t>
  </si>
  <si>
    <t>移動支援２重研日増７．５・初計</t>
  </si>
  <si>
    <t>移動支援２重研日増７．５・２人・初計</t>
  </si>
  <si>
    <t>移動支援２重研日増８．０</t>
  </si>
  <si>
    <t>移動支援２重研日増８．０・２人</t>
  </si>
  <si>
    <t>移動支援２重研日増８．０・初計</t>
  </si>
  <si>
    <t>移動支援２重研日増８．０・２人・初計</t>
  </si>
  <si>
    <t>移動支援２重研日増８．５</t>
  </si>
  <si>
    <t>移動支援２重研日増８．５・２人</t>
  </si>
  <si>
    <t>移動支援２重研日増８．５・初計</t>
  </si>
  <si>
    <t>移動支援２重研日増８．５・２人・初計</t>
  </si>
  <si>
    <t>移動支援２重研日増９．０</t>
  </si>
  <si>
    <t>移動支援２重研日増９．０・２人</t>
  </si>
  <si>
    <t>移動支援２重研日増９．０・初計</t>
  </si>
  <si>
    <t>移動支援２重研日増９．０・２人・初計</t>
  </si>
  <si>
    <t>移動支援２重研日増９．５</t>
  </si>
  <si>
    <t>移動支援２重研日増９．５・２人</t>
  </si>
  <si>
    <t>移動支援２重研日増９．５・初計</t>
  </si>
  <si>
    <t>移動支援２重研日増９．５・２人・初計</t>
  </si>
  <si>
    <t>移動支援２重研日増１０．０</t>
  </si>
  <si>
    <t>移動支援２重研日増１０．０・２人</t>
  </si>
  <si>
    <t>移動支援２重研日増１０．０・初計</t>
  </si>
  <si>
    <t>移動支援２重研日増１０．０・２人・初計</t>
  </si>
  <si>
    <t>移動支援２重研日増１０．５</t>
  </si>
  <si>
    <t>移動支援２重研日増１０．５・２人</t>
  </si>
  <si>
    <t>移動支援２重研日増１０．５・初計</t>
  </si>
  <si>
    <t>移動支援２重研日増１０．５・２人・初計</t>
  </si>
  <si>
    <t>移動支援２重研早増０．５</t>
  </si>
  <si>
    <t>移動支援２重研早増０．５・２人</t>
  </si>
  <si>
    <t>移動支援２重研早増０．５・初計</t>
  </si>
  <si>
    <t>移動支援２重研早増０．５・２人・初計</t>
  </si>
  <si>
    <t>移動支援２重研早増１．０</t>
  </si>
  <si>
    <t>移動支援２重研早増１．０・２人</t>
  </si>
  <si>
    <t>移動支援２重研早増１．０・初計</t>
  </si>
  <si>
    <t>移動支援２重研早増１．０・２人・初計</t>
  </si>
  <si>
    <t>移動支援２重研早増１．５</t>
  </si>
  <si>
    <t>移動支援２重研早増１．５・２人</t>
  </si>
  <si>
    <t>移動支援２重研早増１．５・初計</t>
  </si>
  <si>
    <t>移動支援２重研早増１．５・２人・初計</t>
  </si>
  <si>
    <t>移動支援２重研早増２．０</t>
  </si>
  <si>
    <t>移動支援２重研早増２．０・２人</t>
  </si>
  <si>
    <t>移動支援２重研早増２．０・初計</t>
  </si>
  <si>
    <t>移動支援２重研早増２．０・２人・初計</t>
  </si>
  <si>
    <t>移動支援２重研早増２．５</t>
  </si>
  <si>
    <t>移動支援２重研早増２．５・２人</t>
  </si>
  <si>
    <t>移動支援２重研早増２．５・初計</t>
  </si>
  <si>
    <t>移動支援２重研早増２．５・２人・初計</t>
  </si>
  <si>
    <t>移動支援２重研夜増０．５</t>
  </si>
  <si>
    <t>移動支援２重研夜増０．５・２人</t>
  </si>
  <si>
    <t>移動支援２重研夜増０．５・初計</t>
  </si>
  <si>
    <t>移動支援２重研夜増０．５・２人・初計</t>
  </si>
  <si>
    <t>移動支援２重研夜増１．０</t>
  </si>
  <si>
    <t>移動支援２重研夜増１．０・２人</t>
  </si>
  <si>
    <t>移動支援２重研夜増１．０・初計</t>
  </si>
  <si>
    <t>移動支援２重研夜増１．０・２人・初計</t>
  </si>
  <si>
    <t>移動支援２重研夜増１．５</t>
  </si>
  <si>
    <t>移動支援２重研夜増１．５・２人</t>
  </si>
  <si>
    <t>移動支援２重研夜増１．５・初計</t>
  </si>
  <si>
    <t>移動支援２重研夜増１．５・２人・初計</t>
  </si>
  <si>
    <t>移動支援２重研夜増２．０</t>
  </si>
  <si>
    <t>移動支援２重研夜増２．０・２人</t>
  </si>
  <si>
    <t>移動支援２重研夜増２．０・初計</t>
  </si>
  <si>
    <t>移動支援２重研夜増２．０・２人・初計</t>
  </si>
  <si>
    <t>移動支援２重研夜増２．５</t>
  </si>
  <si>
    <t>移動支援２重研夜増２．５・２人</t>
  </si>
  <si>
    <t>移動支援２重研夜増２．５・初計</t>
  </si>
  <si>
    <t>移動支援２重研夜増２．５・２人・初計</t>
  </si>
  <si>
    <t>移動支援２重研夜増３．０</t>
  </si>
  <si>
    <t>移動支援２重研夜増３．０・２人</t>
  </si>
  <si>
    <t>移動支援２重研夜増３．０・初計</t>
  </si>
  <si>
    <t>移動支援２重研夜増３．０・２人・初計</t>
  </si>
  <si>
    <t>移動支援２重研夜増３．５</t>
  </si>
  <si>
    <t>移動支援２重研夜増３．５・２人</t>
  </si>
  <si>
    <t>移動支援２重研夜増３．５・初計</t>
  </si>
  <si>
    <t>移動支援２重研夜増３．５・２人・初計</t>
  </si>
  <si>
    <t>移動支援２重研夜増４．０</t>
  </si>
  <si>
    <t>移動支援２重研夜増４．０・２人</t>
  </si>
  <si>
    <t>移動支援２重研夜増４．０・初計</t>
  </si>
  <si>
    <t>移動支援２重研夜増４．０・２人・初計</t>
  </si>
  <si>
    <t>移動支援２重研夜増４．５</t>
  </si>
  <si>
    <t>移動支援２重研夜増４．５・２人</t>
  </si>
  <si>
    <t>移動支援２重研夜増４．５・初計</t>
  </si>
  <si>
    <t>移動支援２重研夜増４．５・２人・初計</t>
  </si>
  <si>
    <t>移動支援２重研深増０．５</t>
  </si>
  <si>
    <t>移動支援２重研深増０．５・２人</t>
  </si>
  <si>
    <t>移動支援２重研深増０．５・初計</t>
  </si>
  <si>
    <t>移動支援２重研深増０．５・２人・初計</t>
  </si>
  <si>
    <t>移動支援２重研深増１．０</t>
  </si>
  <si>
    <t>移動支援２重研深増１．０・２人</t>
  </si>
  <si>
    <t>移動支援２重研深増１．０・初計</t>
  </si>
  <si>
    <t>移動支援２重研深増１．０・２人・初計</t>
  </si>
  <si>
    <t>移動支援２重研深増１．５</t>
  </si>
  <si>
    <t>移動支援２重研深増１．５・２人</t>
  </si>
  <si>
    <t>移動支援２重研深増１．５・初計</t>
  </si>
  <si>
    <t>移動支援２重研深増１．５・２人・初計</t>
  </si>
  <si>
    <t>移動支援２重研深増２．０</t>
  </si>
  <si>
    <t>移動支援２重研深増２．０・２人</t>
  </si>
  <si>
    <t>移動支援２重研深増２．０・初計</t>
  </si>
  <si>
    <t>移動支援２重研深増２．０・２人・初計</t>
  </si>
  <si>
    <t>移動支援２重研深増２．５</t>
  </si>
  <si>
    <t>移動支援２重研深増２．５・２人</t>
  </si>
  <si>
    <t>移動支援２重研深増２．５・初計</t>
  </si>
  <si>
    <t>移動支援２重研深増２．５・２人・初計</t>
  </si>
  <si>
    <t>移動支援２重研深増３．０</t>
  </si>
  <si>
    <t>移動支援２重研深増３．０・２人</t>
  </si>
  <si>
    <t>移動支援２重研深増３．０・初計</t>
  </si>
  <si>
    <t>移動支援２重研深増３．０・２人・初計</t>
  </si>
  <si>
    <t>移動支援２重研深増３．５</t>
  </si>
  <si>
    <t>移動支援２重研深増３．５・２人</t>
  </si>
  <si>
    <t>移動支援２重研深増３．５・初計</t>
  </si>
  <si>
    <t>移動支援２重研深増３．５・２人・初計</t>
  </si>
  <si>
    <t>移動支援２重研深増４．０</t>
  </si>
  <si>
    <t>移動支援２重研深増４．０・２人</t>
  </si>
  <si>
    <t>移動支援２重研深増４．０・初計</t>
  </si>
  <si>
    <t>移動支援２重研深増４．０・２人・初計</t>
  </si>
  <si>
    <t>移動支援２重研深増４．５</t>
  </si>
  <si>
    <t>移動支援２重研深増４．５・２人</t>
  </si>
  <si>
    <t>移動支援２重研深増４．５・初計</t>
  </si>
  <si>
    <t>移動支援２重研深増４．５・２人・初計</t>
  </si>
  <si>
    <t>移動支援２重研深増５．０</t>
  </si>
  <si>
    <t>移動支援２重研深増５．０・２人</t>
  </si>
  <si>
    <t>移動支援２重研深増５．０・初計</t>
  </si>
  <si>
    <t>移動支援２重研深増５．０・２人・初計</t>
  </si>
  <si>
    <t>移動支援２重研深増５．５</t>
  </si>
  <si>
    <t>移動支援２重研深増５．５・２人</t>
  </si>
  <si>
    <t>移動支援２重研深増５．５・初計</t>
  </si>
  <si>
    <t>移動支援２重研深増５．５・２人・初計</t>
  </si>
  <si>
    <t>移動支援２重研深増６．０</t>
  </si>
  <si>
    <t>移動支援２重研深増６．０・２人</t>
  </si>
  <si>
    <t>移動支援２重研深増６．０・初計</t>
  </si>
  <si>
    <t>移動支援２重研深増６．０・２人・初計</t>
  </si>
  <si>
    <t>移動支援２重研深増６．５</t>
  </si>
  <si>
    <t>移動支援２重研深増６．５・２人</t>
  </si>
  <si>
    <t>移動支援２重研深増６．５・初計</t>
  </si>
  <si>
    <t>移動支援２重研深増６．５・２人・初計</t>
  </si>
  <si>
    <t xml:space="preserve">(1)日中 </t>
    <phoneticPr fontId="1"/>
  </si>
  <si>
    <t>H941</t>
  </si>
  <si>
    <t>H942</t>
  </si>
  <si>
    <t>H943</t>
  </si>
  <si>
    <t>H944</t>
  </si>
  <si>
    <t xml:space="preserve">(1)早朝 </t>
    <phoneticPr fontId="1"/>
  </si>
  <si>
    <t>H961</t>
  </si>
  <si>
    <t>H962</t>
  </si>
  <si>
    <t>H963</t>
  </si>
  <si>
    <t>H964</t>
  </si>
  <si>
    <t xml:space="preserve">(1)夜間 </t>
    <phoneticPr fontId="1"/>
  </si>
  <si>
    <t>H981</t>
  </si>
  <si>
    <t>H982</t>
  </si>
  <si>
    <t>H983</t>
  </si>
  <si>
    <t>H984</t>
  </si>
  <si>
    <t xml:space="preserve">(1)深夜 </t>
    <phoneticPr fontId="1"/>
  </si>
  <si>
    <t>HA01</t>
  </si>
  <si>
    <t>HA02</t>
  </si>
  <si>
    <t>HA03</t>
  </si>
  <si>
    <t>HA04</t>
  </si>
  <si>
    <t xml:space="preserve">(1)日中 </t>
  </si>
  <si>
    <t>HA21</t>
  </si>
  <si>
    <t>HA22</t>
  </si>
  <si>
    <t xml:space="preserve">(1)早朝 </t>
  </si>
  <si>
    <t>HA31</t>
  </si>
  <si>
    <t>HA32</t>
  </si>
  <si>
    <t xml:space="preserve">(1)夜間 </t>
  </si>
  <si>
    <t>HA41</t>
  </si>
  <si>
    <t>HA42</t>
  </si>
  <si>
    <t xml:space="preserve">(1)深夜 </t>
  </si>
  <si>
    <t>HA51</t>
  </si>
  <si>
    <t>HA52</t>
  </si>
  <si>
    <t>移動支援乗降日</t>
  </si>
  <si>
    <t>移動支援乗降日・２人</t>
  </si>
  <si>
    <t>移動支援乗降日・基</t>
  </si>
  <si>
    <t>移動支援乗降日・基・２人</t>
  </si>
  <si>
    <t>移動支援乗降日・初計</t>
  </si>
  <si>
    <t>移動支援乗降日・２人・初計</t>
  </si>
  <si>
    <t>移動支援乗降日・基・初計</t>
  </si>
  <si>
    <t>移動支援乗降日・基・２人・初計</t>
  </si>
  <si>
    <t>移動支援乗降早</t>
  </si>
  <si>
    <t>移動支援乗降早・２人</t>
  </si>
  <si>
    <t>移動支援乗降早・基</t>
  </si>
  <si>
    <t>移動支援乗降早・基・２人</t>
  </si>
  <si>
    <t>移動支援乗降早・初計</t>
  </si>
  <si>
    <t>移動支援乗降早・２人・初計</t>
  </si>
  <si>
    <t>移動支援乗降早・基・初計</t>
  </si>
  <si>
    <t>移動支援乗降早・基・２人・初計</t>
  </si>
  <si>
    <t>移動支援乗降夜</t>
  </si>
  <si>
    <t>移動支援乗降夜・２人</t>
  </si>
  <si>
    <t>移動支援乗降夜・基</t>
  </si>
  <si>
    <t>移動支援乗降夜・基・２人</t>
  </si>
  <si>
    <t>移動支援乗降夜・初計</t>
  </si>
  <si>
    <t>移動支援乗降夜・２人・初計</t>
  </si>
  <si>
    <t>移動支援乗降夜・基・初計</t>
  </si>
  <si>
    <t>移動支援乗降夜・基・２人・初計</t>
  </si>
  <si>
    <t>移動支援乗降深</t>
  </si>
  <si>
    <t>移動支援乗降深・２人</t>
  </si>
  <si>
    <t>移動支援乗降深・基</t>
  </si>
  <si>
    <t>移動支援乗降深・基・２人</t>
  </si>
  <si>
    <t>移動支援乗降深・初計</t>
  </si>
  <si>
    <t>移動支援乗降深・２人・初計</t>
  </si>
  <si>
    <t>移動支援乗降深・基・初計</t>
  </si>
  <si>
    <t>移動支援乗降深・基・２人・初計</t>
  </si>
  <si>
    <t>移動支援乗降重研日</t>
  </si>
  <si>
    <t>移動支援乗降重研日・２人</t>
  </si>
  <si>
    <t>移動支援乗降重研日・初計</t>
  </si>
  <si>
    <t>移動支援乗降重研日・２人・初計</t>
  </si>
  <si>
    <t>移動支援乗降重研早</t>
  </si>
  <si>
    <t>移動支援乗降重研早・２人</t>
  </si>
  <si>
    <t>移動支援乗降重研早・初計</t>
  </si>
  <si>
    <t>移動支援乗降重研早・２人・初計</t>
  </si>
  <si>
    <t>移動支援乗降重研夜</t>
  </si>
  <si>
    <t>移動支援乗降重研夜・２人</t>
  </si>
  <si>
    <t>移動支援乗降重研夜・初計</t>
  </si>
  <si>
    <t>移動支援乗降重研夜・２人・初計</t>
  </si>
  <si>
    <t>移動支援乗降重研深</t>
  </si>
  <si>
    <t>移動支援乗降重研深・２人</t>
  </si>
  <si>
    <t>移動支援乗降重研深・初計</t>
  </si>
  <si>
    <t>移動支援乗降重研深・２人・初計</t>
  </si>
  <si>
    <t>ロ　移動支援（身体介護を伴う場合）　（重度訪問介護研修修了者：夜間増分）</t>
    <phoneticPr fontId="1"/>
  </si>
  <si>
    <t>ホ　移動支援乗降介助（身体介護を伴う場合）　（日中）</t>
  </si>
  <si>
    <t>ホ　移動支援乗降介助（身体介護を伴う場合）　（早朝）</t>
  </si>
  <si>
    <t>ホ　移動支援乗降介助（身体介護を伴う場合）　（夜間）</t>
  </si>
  <si>
    <t>ホ　移動支援乗降介助（身体介護を伴う場合）　（深夜）</t>
  </si>
  <si>
    <t>ホ　移動支援乗降介助（身体介護を伴う場合）　（重度訪問介護研修終了者：日中）</t>
  </si>
  <si>
    <t>ホ　移動支援乗降介助（身体介護を伴う場合）　（重度訪問介護研修終了者：早朝）</t>
  </si>
  <si>
    <t>ホ　移動支援乗降介助（身体介護を伴う場合）　（重度訪問介護研修終了者：夜間）</t>
  </si>
  <si>
    <t>ホ　移動支援乗降介助（身体介護を伴う場合）　（重度訪問介護研修終了者：深夜）</t>
  </si>
  <si>
    <t>移動支援上限額管理加算</t>
    <rPh sb="0" eb="2">
      <t>イドウ</t>
    </rPh>
    <rPh sb="2" eb="4">
      <t>シエン</t>
    </rPh>
    <rPh sb="4" eb="7">
      <t>ジョウゲンガク</t>
    </rPh>
    <phoneticPr fontId="30"/>
  </si>
  <si>
    <t>ホ　移動支援乗降介助（身体介護を伴わない場合）　（日中）</t>
    <phoneticPr fontId="1"/>
  </si>
  <si>
    <t>ホ　移動支援乗降介助（身体介護を伴わない場合）　（早朝）</t>
    <phoneticPr fontId="1"/>
  </si>
  <si>
    <t>ホ　移動支援乗降介助（身体介護を伴わない場合）　（夜間）</t>
    <phoneticPr fontId="1"/>
  </si>
  <si>
    <t>ホ　移動支援乗降介助（身体介護を伴わない場合）　（深夜）</t>
    <phoneticPr fontId="1"/>
  </si>
  <si>
    <t>ホ　移動支援乗降介助（身体介護を伴わない場合）　（重度訪問介護研修終了者：日中）</t>
    <phoneticPr fontId="1"/>
  </si>
  <si>
    <t>ホ　移動支援乗降介助（身体介護を伴わない場合）　（重度訪問介護研修終了者：早朝）</t>
    <phoneticPr fontId="1"/>
  </si>
  <si>
    <t>ホ　移動支援乗降介助（身体介護を伴わない場合）　（重度訪問介護研修終了者：夜間）</t>
    <phoneticPr fontId="1"/>
  </si>
  <si>
    <t>ホ　移動支援乗降介助（身体介護を伴わない場合）　（重度訪問介護研修終了者：深夜）</t>
    <phoneticPr fontId="1"/>
  </si>
  <si>
    <t>移動支援乗降日・身体無</t>
    <rPh sb="8" eb="10">
      <t>シンタイ</t>
    </rPh>
    <rPh sb="10" eb="11">
      <t>ナ</t>
    </rPh>
    <phoneticPr fontId="1"/>
  </si>
  <si>
    <t>移動支援乗降日・２人・身体無</t>
    <phoneticPr fontId="1"/>
  </si>
  <si>
    <t>移動支援乗降日・基・身体無</t>
    <phoneticPr fontId="1"/>
  </si>
  <si>
    <t>移動支援乗降日・基・２人・身体無</t>
    <phoneticPr fontId="1"/>
  </si>
  <si>
    <t>移動支援乗降早・身体無</t>
    <phoneticPr fontId="1"/>
  </si>
  <si>
    <t>移動支援乗降早・２人・身体無</t>
    <phoneticPr fontId="1"/>
  </si>
  <si>
    <t>移動支援乗降早・基・身体無</t>
    <phoneticPr fontId="1"/>
  </si>
  <si>
    <t>移動支援乗降早・基・２人・身体無</t>
    <phoneticPr fontId="1"/>
  </si>
  <si>
    <t>移動支援乗降夜・身体無</t>
    <phoneticPr fontId="1"/>
  </si>
  <si>
    <t>移動支援乗降夜・２人・身体無</t>
    <phoneticPr fontId="1"/>
  </si>
  <si>
    <t>移動支援乗降夜・基・身体無</t>
    <phoneticPr fontId="1"/>
  </si>
  <si>
    <t>移動支援乗降夜・基・２人・身体無</t>
    <phoneticPr fontId="1"/>
  </si>
  <si>
    <t>移動支援乗降深・身体無</t>
    <phoneticPr fontId="1"/>
  </si>
  <si>
    <t>移動支援乗降深・２人・身体無</t>
    <phoneticPr fontId="1"/>
  </si>
  <si>
    <t>移動支援乗降深・基・身体無</t>
    <phoneticPr fontId="1"/>
  </si>
  <si>
    <t>移動支援乗降深・基・２人・身体無</t>
    <phoneticPr fontId="1"/>
  </si>
  <si>
    <t>移動支援乗降重研日・身体無</t>
    <phoneticPr fontId="1"/>
  </si>
  <si>
    <t>移動支援乗降重研日・２人・身体無</t>
    <phoneticPr fontId="1"/>
  </si>
  <si>
    <t>移動支援乗降重研早・身体無</t>
    <phoneticPr fontId="1"/>
  </si>
  <si>
    <t>移動支援乗降重研早・２人・身体無</t>
    <phoneticPr fontId="1"/>
  </si>
  <si>
    <t>移動支援乗降重研夜・身体無</t>
    <phoneticPr fontId="1"/>
  </si>
  <si>
    <t>移動支援乗降重研夜・２人・身体無</t>
    <phoneticPr fontId="1"/>
  </si>
  <si>
    <t>移動支援乗降重研深・身体無</t>
    <phoneticPr fontId="1"/>
  </si>
  <si>
    <t>移動支援乗降重研深・２人・身体無</t>
    <phoneticPr fontId="1"/>
  </si>
  <si>
    <t>ニ　移動支援（身体介護を伴わない場合）　（重度訪問介護研修終了者：夜間＋深夜）</t>
    <phoneticPr fontId="1"/>
  </si>
  <si>
    <t>移動支援（身体介護を伴う場合）</t>
    <phoneticPr fontId="1"/>
  </si>
  <si>
    <t>移動支援（身体介護を伴わない場合）</t>
    <phoneticPr fontId="1"/>
  </si>
  <si>
    <t>※暗色の項目については、単価の廃止を行います。</t>
    <rPh sb="1" eb="3">
      <t>アンショク</t>
    </rPh>
    <rPh sb="4" eb="6">
      <t>コウモク</t>
    </rPh>
    <rPh sb="12" eb="14">
      <t>タンカ</t>
    </rPh>
    <rPh sb="15" eb="17">
      <t>ハイシ</t>
    </rPh>
    <rPh sb="18" eb="19">
      <t>オコナ</t>
    </rPh>
    <phoneticPr fontId="1"/>
  </si>
  <si>
    <t>※種類コードについては、「１」と表記しておりますが、</t>
    <rPh sb="1" eb="3">
      <t>シュルイ</t>
    </rPh>
    <rPh sb="16" eb="18">
      <t>ヒョウキ</t>
    </rPh>
    <phoneticPr fontId="1"/>
  </si>
  <si>
    <t>　　「01」と読みかえてください。</t>
    <rPh sb="7" eb="8">
      <t>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</si>
</sst>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0%"/>
  </numFmts>
  <fonts count="3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2"/>
      <charset val="128"/>
      <scheme val="minor"/>
    </font>
    <font>
      <sz val="6"/>
      <name val="ＭＳ Ｐゴシック"/>
      <family val="3"/>
      <charset val="128"/>
      <scheme val="minor"/>
    </font>
    <font>
      <sz val="8"/>
      <name val="ＭＳ Ｐゴシック"/>
      <family val="3"/>
      <charset val="128"/>
      <scheme val="minor"/>
    </font>
    <font>
      <sz val="11"/>
      <name val="ＭＳ Ｐゴシック"/>
      <family val="3"/>
      <charset val="128"/>
      <scheme val="minor"/>
    </font>
    <font>
      <sz val="12"/>
      <name val="ＭＳ Ｐゴシック"/>
      <family val="2"/>
      <charset val="128"/>
      <scheme val="minor"/>
    </font>
    <font>
      <sz val="9"/>
      <name val="ＭＳ Ｐゴシック"/>
      <family val="2"/>
      <charset val="128"/>
      <scheme val="minor"/>
    </font>
    <font>
      <sz val="10"/>
      <name val="ＭＳ Ｐゴシック"/>
      <family val="2"/>
      <charset val="128"/>
      <scheme val="minor"/>
    </font>
    <font>
      <sz val="8"/>
      <name val="ＭＳ Ｐゴシック"/>
      <family val="2"/>
      <charset val="128"/>
      <scheme val="minor"/>
    </font>
    <font>
      <sz val="14"/>
      <name val="ＭＳ Ｐゴシック"/>
      <family val="2"/>
      <charset val="128"/>
      <scheme val="minor"/>
    </font>
    <font>
      <sz val="10"/>
      <name val="ＭＳ Ｐゴシック"/>
      <family val="2"/>
      <charset val="128"/>
    </font>
    <font>
      <sz val="10"/>
      <name val="ＭＳ Ｐゴシック"/>
      <family val="3"/>
      <charset val="128"/>
    </font>
    <font>
      <sz val="12"/>
      <name val="ＭＳ Ｐゴシック"/>
      <family val="2"/>
      <charset val="128"/>
    </font>
    <font>
      <sz val="9"/>
      <name val="ＭＳ Ｐゴシック"/>
      <family val="2"/>
      <charset val="128"/>
    </font>
    <font>
      <sz val="9"/>
      <name val="ＭＳ Ｐゴシック"/>
      <family val="3"/>
      <charset val="128"/>
    </font>
    <font>
      <sz val="8.5"/>
      <name val="ＭＳ Ｐゴシック"/>
      <family val="2"/>
      <charset val="128"/>
    </font>
    <font>
      <sz val="9"/>
      <name val="ＭＳ Ｐゴシック"/>
      <family val="3"/>
      <charset val="128"/>
      <scheme val="minor"/>
    </font>
    <font>
      <sz val="10"/>
      <name val="ＭＳ Ｐゴシック"/>
      <family val="3"/>
      <charset val="128"/>
      <scheme val="minor"/>
    </font>
    <font>
      <sz val="12"/>
      <name val="ＭＳ Ｐゴシック"/>
      <family val="3"/>
      <charset val="128"/>
    </font>
    <font>
      <sz val="14"/>
      <name val="ＭＳ Ｐゴシック"/>
      <family val="3"/>
      <charset val="128"/>
    </font>
    <font>
      <sz val="8"/>
      <name val="ＭＳ Ｐゴシック"/>
      <family val="2"/>
      <charset val="128"/>
    </font>
    <font>
      <sz val="11"/>
      <color theme="1"/>
      <name val="ＭＳ Ｐゴシック"/>
      <family val="3"/>
      <charset val="128"/>
      <scheme val="minor"/>
    </font>
    <font>
      <sz val="8"/>
      <name val="ＭＳ Ｐゴシック"/>
      <family val="3"/>
      <charset val="128"/>
    </font>
    <font>
      <sz val="8.5"/>
      <name val="ＭＳ Ｐゴシック"/>
      <family val="2"/>
      <charset val="128"/>
      <scheme val="minor"/>
    </font>
    <font>
      <sz val="8.5"/>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sz val="10"/>
      <color rgb="FFFF0000"/>
      <name val="ＭＳ Ｐゴシック"/>
      <family val="3"/>
      <charset val="128"/>
      <scheme val="minor"/>
    </font>
    <font>
      <sz val="6"/>
      <name val="ＭＳ Ｐゴシック"/>
      <family val="3"/>
      <charset val="128"/>
    </font>
    <font>
      <sz val="11"/>
      <color theme="1"/>
      <name val="ＭＳ Ｐゴシック"/>
      <family val="2"/>
      <scheme val="minor"/>
    </font>
    <font>
      <sz val="14"/>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A6A6A6"/>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theme="1"/>
      </left>
      <right/>
      <top style="thin">
        <color indexed="64"/>
      </top>
      <bottom/>
      <diagonal/>
    </border>
    <border>
      <left style="thin">
        <color theme="1"/>
      </left>
      <right/>
      <top/>
      <bottom style="thin">
        <color indexed="64"/>
      </bottom>
      <diagonal/>
    </border>
    <border>
      <left/>
      <right style="thin">
        <color indexed="64"/>
      </right>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left/>
      <right style="thin">
        <color theme="1"/>
      </right>
      <top/>
      <bottom/>
      <diagonal/>
    </border>
    <border>
      <left style="thin">
        <color theme="1"/>
      </left>
      <right/>
      <top/>
      <bottom/>
      <diagonal/>
    </border>
    <border>
      <left/>
      <right style="thin">
        <color theme="1"/>
      </right>
      <top style="thin">
        <color indexed="64"/>
      </top>
      <bottom/>
      <diagonal/>
    </border>
    <border>
      <left/>
      <right style="thin">
        <color theme="1"/>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diagonal/>
    </border>
    <border>
      <left/>
      <right/>
      <top style="thin">
        <color theme="1"/>
      </top>
      <bottom/>
      <diagonal/>
    </border>
    <border>
      <left/>
      <right style="thin">
        <color indexed="64"/>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indexed="64"/>
      </right>
      <top style="thin">
        <color theme="1"/>
      </top>
      <bottom style="thin">
        <color theme="1"/>
      </bottom>
      <diagonal/>
    </border>
    <border>
      <left style="thin">
        <color theme="1"/>
      </left>
      <right style="thin">
        <color theme="1"/>
      </right>
      <top style="thin">
        <color indexed="64"/>
      </top>
      <bottom/>
      <diagonal/>
    </border>
    <border>
      <left style="thin">
        <color theme="1"/>
      </left>
      <right style="thin">
        <color theme="1"/>
      </right>
      <top/>
      <bottom/>
      <diagonal/>
    </border>
    <border>
      <left style="thin">
        <color theme="1"/>
      </left>
      <right style="thin">
        <color theme="1"/>
      </right>
      <top/>
      <bottom style="thin">
        <color indexed="64"/>
      </bottom>
      <diagonal/>
    </border>
    <border>
      <left/>
      <right style="thin">
        <color indexed="64"/>
      </right>
      <top style="thin">
        <color theme="1"/>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3" fillId="0" borderId="0">
      <alignment vertical="center"/>
    </xf>
    <xf numFmtId="0" fontId="31" fillId="0" borderId="0"/>
    <xf numFmtId="0" fontId="23" fillId="0" borderId="0">
      <alignment vertical="center"/>
    </xf>
    <xf numFmtId="0" fontId="23" fillId="0" borderId="0">
      <alignment vertical="center"/>
    </xf>
    <xf numFmtId="38" fontId="23" fillId="0" borderId="0" applyFont="0" applyFill="0" applyBorder="0" applyAlignment="0" applyProtection="0">
      <alignment vertical="center"/>
    </xf>
  </cellStyleXfs>
  <cellXfs count="418">
    <xf numFmtId="0" fontId="0" fillId="0" borderId="0" xfId="0">
      <alignment vertical="center"/>
    </xf>
    <xf numFmtId="0" fontId="3" fillId="0" borderId="0" xfId="3" applyFont="1">
      <alignment vertical="center"/>
    </xf>
    <xf numFmtId="0" fontId="3" fillId="0" borderId="1" xfId="3" applyFont="1" applyBorder="1">
      <alignment vertical="center"/>
    </xf>
    <xf numFmtId="0" fontId="5" fillId="0" borderId="1" xfId="3" applyFont="1" applyBorder="1">
      <alignment vertical="center"/>
    </xf>
    <xf numFmtId="0" fontId="3" fillId="0" borderId="1" xfId="3" applyFont="1" applyBorder="1" applyAlignment="1">
      <alignment horizontal="left" vertical="top"/>
    </xf>
    <xf numFmtId="0" fontId="3" fillId="0" borderId="0" xfId="3" applyFont="1" applyAlignment="1">
      <alignment horizontal="left" vertical="top"/>
    </xf>
    <xf numFmtId="176" fontId="3" fillId="2" borderId="1" xfId="3" applyNumberFormat="1" applyFont="1" applyFill="1" applyBorder="1">
      <alignment vertical="center"/>
    </xf>
    <xf numFmtId="177" fontId="3" fillId="0" borderId="0" xfId="3" applyNumberFormat="1" applyFont="1" applyAlignment="1">
      <alignment horizontal="right" vertical="top"/>
    </xf>
    <xf numFmtId="176" fontId="3" fillId="0" borderId="1" xfId="3" applyNumberFormat="1" applyFont="1" applyBorder="1">
      <alignment vertical="center"/>
    </xf>
    <xf numFmtId="177" fontId="3" fillId="2" borderId="1" xfId="3" applyNumberFormat="1" applyFont="1" applyFill="1" applyBorder="1" applyAlignment="1">
      <alignment horizontal="right" vertical="top"/>
    </xf>
    <xf numFmtId="178" fontId="3" fillId="0" borderId="0" xfId="2" applyNumberFormat="1" applyFont="1" applyFill="1">
      <alignment vertical="center"/>
    </xf>
    <xf numFmtId="177" fontId="3" fillId="0" borderId="1" xfId="3" applyNumberFormat="1" applyFont="1" applyBorder="1" applyAlignment="1">
      <alignment horizontal="right" vertical="top"/>
    </xf>
    <xf numFmtId="0" fontId="3" fillId="0" borderId="0" xfId="3" quotePrefix="1" applyFont="1">
      <alignment vertical="center"/>
    </xf>
    <xf numFmtId="9" fontId="3" fillId="0" borderId="1" xfId="3" applyNumberFormat="1" applyFont="1" applyBorder="1" applyAlignment="1">
      <alignment horizontal="right" vertical="top"/>
    </xf>
    <xf numFmtId="9" fontId="3" fillId="0" borderId="0" xfId="3" applyNumberFormat="1" applyFont="1" applyAlignment="1">
      <alignment horizontal="right" vertical="top"/>
    </xf>
    <xf numFmtId="0" fontId="3" fillId="3" borderId="1" xfId="3" applyFont="1" applyFill="1" applyBorder="1">
      <alignment vertical="center"/>
    </xf>
    <xf numFmtId="9" fontId="3" fillId="3" borderId="1" xfId="3" applyNumberFormat="1" applyFont="1" applyFill="1" applyBorder="1" applyAlignment="1">
      <alignment horizontal="right" vertical="top"/>
    </xf>
    <xf numFmtId="0" fontId="3" fillId="2" borderId="1" xfId="3" applyFont="1" applyFill="1" applyBorder="1" applyAlignment="1">
      <alignment horizontal="right" vertical="top"/>
    </xf>
    <xf numFmtId="0" fontId="3" fillId="0" borderId="0" xfId="3" applyFont="1" applyAlignment="1">
      <alignment horizontal="right" vertical="top"/>
    </xf>
    <xf numFmtId="0" fontId="3" fillId="4" borderId="1" xfId="3" applyFont="1" applyFill="1" applyBorder="1">
      <alignment vertical="center"/>
    </xf>
    <xf numFmtId="9" fontId="3" fillId="4" borderId="1" xfId="3" applyNumberFormat="1" applyFont="1" applyFill="1" applyBorder="1">
      <alignment vertical="center"/>
    </xf>
    <xf numFmtId="9" fontId="3" fillId="0" borderId="0" xfId="3" applyNumberFormat="1" applyFont="1">
      <alignment vertical="center"/>
    </xf>
    <xf numFmtId="0" fontId="7" fillId="0" borderId="0" xfId="0" applyFont="1" applyAlignment="1">
      <alignment horizontal="center" vertical="center"/>
    </xf>
    <xf numFmtId="0" fontId="8" fillId="0" borderId="0" xfId="0" applyFont="1">
      <alignment vertical="center"/>
    </xf>
    <xf numFmtId="0" fontId="8" fillId="0" borderId="0" xfId="0" applyFont="1" applyAlignment="1">
      <alignment vertical="top"/>
    </xf>
    <xf numFmtId="0" fontId="9" fillId="0" borderId="0" xfId="0" applyFont="1">
      <alignment vertical="center"/>
    </xf>
    <xf numFmtId="9" fontId="9" fillId="0" borderId="0" xfId="0" applyNumberFormat="1" applyFont="1">
      <alignment vertical="center"/>
    </xf>
    <xf numFmtId="0" fontId="10" fillId="0" borderId="0" xfId="0" applyFont="1">
      <alignment vertical="center"/>
    </xf>
    <xf numFmtId="38" fontId="7" fillId="0" borderId="0" xfId="1" applyFont="1" applyFill="1">
      <alignment vertical="center"/>
    </xf>
    <xf numFmtId="0" fontId="8" fillId="0" borderId="0" xfId="0" applyFont="1" applyAlignment="1">
      <alignment horizontal="center" vertical="center"/>
    </xf>
    <xf numFmtId="0" fontId="11" fillId="0" borderId="0" xfId="0" applyFont="1">
      <alignment vertical="center"/>
    </xf>
    <xf numFmtId="0" fontId="12" fillId="0" borderId="2" xfId="0" applyFont="1" applyBorder="1" applyAlignment="1">
      <alignment horizontal="centerContinuous" vertical="center"/>
    </xf>
    <xf numFmtId="0" fontId="13" fillId="0" borderId="3" xfId="0" applyFont="1" applyBorder="1" applyAlignment="1">
      <alignment horizontal="centerContinuous" vertical="center"/>
    </xf>
    <xf numFmtId="0" fontId="13" fillId="0" borderId="4" xfId="0" applyFont="1" applyBorder="1" applyAlignment="1">
      <alignment horizontal="center" vertical="center"/>
    </xf>
    <xf numFmtId="0" fontId="13" fillId="0" borderId="5" xfId="0" applyFont="1" applyBorder="1" applyAlignment="1">
      <alignment horizontal="centerContinuous" vertical="center"/>
    </xf>
    <xf numFmtId="9" fontId="13" fillId="0" borderId="5" xfId="0" applyNumberFormat="1" applyFont="1" applyBorder="1" applyAlignment="1">
      <alignment horizontal="centerContinuous" vertical="center"/>
    </xf>
    <xf numFmtId="38" fontId="13" fillId="0" borderId="4" xfId="1" applyFont="1" applyFill="1" applyBorder="1" applyAlignment="1">
      <alignment horizontal="center" vertical="center"/>
    </xf>
    <xf numFmtId="0" fontId="13" fillId="0" borderId="1" xfId="0" applyFont="1" applyBorder="1" applyAlignment="1">
      <alignment horizontal="center" vertical="center"/>
    </xf>
    <xf numFmtId="0" fontId="13" fillId="0" borderId="6" xfId="0" applyFont="1" applyBorder="1">
      <alignment vertical="center"/>
    </xf>
    <xf numFmtId="0" fontId="13" fillId="0" borderId="7" xfId="0" applyFont="1" applyBorder="1" applyAlignment="1">
      <alignment vertical="top"/>
    </xf>
    <xf numFmtId="0" fontId="13" fillId="0" borderId="7" xfId="0" applyFont="1" applyBorder="1">
      <alignment vertical="center"/>
    </xf>
    <xf numFmtId="9" fontId="13" fillId="0" borderId="7" xfId="0" applyNumberFormat="1" applyFont="1" applyBorder="1">
      <alignment vertical="center"/>
    </xf>
    <xf numFmtId="38" fontId="13" fillId="0" borderId="6" xfId="1" applyFont="1" applyFill="1" applyBorder="1" applyAlignment="1">
      <alignment horizontal="center" vertical="center"/>
    </xf>
    <xf numFmtId="0" fontId="13" fillId="0" borderId="6" xfId="0" applyFont="1" applyBorder="1" applyAlignment="1">
      <alignment horizontal="center" vertical="center"/>
    </xf>
    <xf numFmtId="0" fontId="14" fillId="0" borderId="6" xfId="0" applyFont="1" applyBorder="1" applyAlignment="1">
      <alignment horizontal="center" vertical="center"/>
    </xf>
    <xf numFmtId="0" fontId="15" fillId="0" borderId="6" xfId="0" applyFont="1" applyBorder="1" applyAlignment="1">
      <alignment vertical="center" shrinkToFit="1"/>
    </xf>
    <xf numFmtId="0" fontId="8" fillId="0" borderId="0" xfId="0" applyFont="1" applyAlignment="1">
      <alignment horizontal="left" vertical="top" wrapText="1"/>
    </xf>
    <xf numFmtId="0" fontId="9" fillId="0" borderId="8" xfId="0" applyFont="1" applyBorder="1">
      <alignment vertical="center"/>
    </xf>
    <xf numFmtId="0" fontId="10" fillId="0" borderId="9" xfId="0" applyFont="1" applyBorder="1">
      <alignment vertical="center"/>
    </xf>
    <xf numFmtId="0" fontId="9" fillId="0" borderId="7" xfId="0" applyFont="1" applyBorder="1">
      <alignment vertical="center"/>
    </xf>
    <xf numFmtId="9" fontId="9" fillId="0" borderId="7" xfId="0" applyNumberFormat="1" applyFont="1" applyBorder="1">
      <alignment vertical="center"/>
    </xf>
    <xf numFmtId="3" fontId="14" fillId="2" borderId="6" xfId="1" applyNumberFormat="1" applyFont="1" applyFill="1" applyBorder="1">
      <alignment vertical="center"/>
    </xf>
    <xf numFmtId="0" fontId="15" fillId="0" borderId="10" xfId="0" applyFont="1" applyBorder="1" applyAlignment="1">
      <alignment horizontal="center" vertical="center"/>
    </xf>
    <xf numFmtId="0" fontId="14" fillId="0" borderId="1" xfId="0" applyFont="1" applyBorder="1" applyAlignment="1">
      <alignment horizontal="center" vertical="center"/>
    </xf>
    <xf numFmtId="0" fontId="16" fillId="0" borderId="1" xfId="0" applyFont="1" applyBorder="1" applyAlignment="1">
      <alignment vertical="center" shrinkToFit="1"/>
    </xf>
    <xf numFmtId="0" fontId="9" fillId="0" borderId="9" xfId="0" applyFont="1" applyBorder="1">
      <alignment vertical="center"/>
    </xf>
    <xf numFmtId="0" fontId="10" fillId="0" borderId="2" xfId="0" applyFont="1" applyBorder="1">
      <alignment vertical="center"/>
    </xf>
    <xf numFmtId="0" fontId="9" fillId="0" borderId="11" xfId="0" applyFont="1" applyBorder="1">
      <alignment vertical="center"/>
    </xf>
    <xf numFmtId="9" fontId="9" fillId="0" borderId="11" xfId="0" applyNumberFormat="1" applyFont="1" applyBorder="1">
      <alignment vertical="center"/>
    </xf>
    <xf numFmtId="3" fontId="14" fillId="2" borderId="1" xfId="1" applyNumberFormat="1" applyFont="1" applyFill="1" applyBorder="1">
      <alignment vertical="center"/>
    </xf>
    <xf numFmtId="0" fontId="16" fillId="0" borderId="10" xfId="0" applyFont="1" applyBorder="1" applyAlignment="1">
      <alignment horizontal="center" vertical="center"/>
    </xf>
    <xf numFmtId="0" fontId="9" fillId="0" borderId="5" xfId="0" applyFont="1" applyBorder="1">
      <alignment vertical="center"/>
    </xf>
    <xf numFmtId="9" fontId="9" fillId="0" borderId="5" xfId="0" applyNumberFormat="1" applyFont="1" applyBorder="1">
      <alignment vertical="center"/>
    </xf>
    <xf numFmtId="0" fontId="14" fillId="3" borderId="1" xfId="0" applyFont="1" applyFill="1" applyBorder="1" applyAlignment="1">
      <alignment horizontal="center" vertical="center"/>
    </xf>
    <xf numFmtId="0" fontId="16" fillId="3" borderId="1" xfId="0" applyFont="1" applyFill="1" applyBorder="1" applyAlignment="1">
      <alignment vertical="center" shrinkToFit="1"/>
    </xf>
    <xf numFmtId="0" fontId="9" fillId="3" borderId="12" xfId="0" applyFont="1" applyFill="1" applyBorder="1">
      <alignment vertical="center"/>
    </xf>
    <xf numFmtId="0" fontId="9" fillId="3" borderId="5" xfId="0" applyFont="1" applyFill="1" applyBorder="1">
      <alignment vertical="center"/>
    </xf>
    <xf numFmtId="9" fontId="9" fillId="3" borderId="5" xfId="0" applyNumberFormat="1" applyFont="1" applyFill="1" applyBorder="1">
      <alignment vertical="center"/>
    </xf>
    <xf numFmtId="0" fontId="10" fillId="3" borderId="2" xfId="0" applyFont="1" applyFill="1" applyBorder="1">
      <alignment vertical="center"/>
    </xf>
    <xf numFmtId="0" fontId="9" fillId="3" borderId="11" xfId="0" applyFont="1" applyFill="1" applyBorder="1">
      <alignment vertical="center"/>
    </xf>
    <xf numFmtId="9" fontId="9" fillId="3" borderId="11" xfId="0" applyNumberFormat="1" applyFont="1" applyFill="1" applyBorder="1">
      <alignment vertical="center"/>
    </xf>
    <xf numFmtId="3" fontId="14" fillId="3" borderId="1" xfId="1" applyNumberFormat="1" applyFont="1" applyFill="1" applyBorder="1">
      <alignment vertical="center"/>
    </xf>
    <xf numFmtId="0" fontId="16" fillId="3" borderId="10" xfId="0" applyFont="1" applyFill="1" applyBorder="1" applyAlignment="1">
      <alignment horizontal="center" vertical="center"/>
    </xf>
    <xf numFmtId="0" fontId="9" fillId="3" borderId="9" xfId="0" applyFont="1" applyFill="1" applyBorder="1">
      <alignment vertical="center"/>
    </xf>
    <xf numFmtId="0" fontId="9" fillId="3" borderId="7" xfId="0" applyFont="1" applyFill="1" applyBorder="1">
      <alignment vertical="center"/>
    </xf>
    <xf numFmtId="9" fontId="9" fillId="3" borderId="7" xfId="0" applyNumberFormat="1" applyFont="1" applyFill="1" applyBorder="1">
      <alignment vertical="center"/>
    </xf>
    <xf numFmtId="0" fontId="9" fillId="3" borderId="9" xfId="0" applyFont="1" applyFill="1" applyBorder="1" applyAlignment="1">
      <alignment horizontal="right" vertical="center"/>
    </xf>
    <xf numFmtId="0" fontId="9" fillId="0" borderId="12" xfId="0" applyFont="1" applyBorder="1">
      <alignment vertical="center"/>
    </xf>
    <xf numFmtId="0" fontId="9" fillId="0" borderId="13" xfId="0" applyFont="1" applyBorder="1">
      <alignment vertical="center"/>
    </xf>
    <xf numFmtId="0" fontId="16" fillId="3" borderId="6" xfId="0" applyFont="1" applyFill="1" applyBorder="1" applyAlignment="1">
      <alignment horizontal="center" vertical="center"/>
    </xf>
    <xf numFmtId="0" fontId="16" fillId="0" borderId="9" xfId="0" applyFont="1" applyBorder="1">
      <alignment vertical="center"/>
    </xf>
    <xf numFmtId="0" fontId="3" fillId="0" borderId="0" xfId="0" applyFont="1">
      <alignment vertical="center"/>
    </xf>
    <xf numFmtId="0" fontId="13" fillId="0" borderId="5" xfId="0" applyFont="1" applyBorder="1" applyAlignment="1">
      <alignment horizontal="center" vertical="center"/>
    </xf>
    <xf numFmtId="0" fontId="8" fillId="0" borderId="8" xfId="0" applyFont="1" applyBorder="1">
      <alignment vertical="center"/>
    </xf>
    <xf numFmtId="38" fontId="14" fillId="2" borderId="6" xfId="1" applyFont="1" applyFill="1" applyBorder="1">
      <alignment vertical="center"/>
    </xf>
    <xf numFmtId="0" fontId="15" fillId="0" borderId="1" xfId="0" applyFont="1" applyBorder="1" applyAlignment="1">
      <alignment vertical="center" shrinkToFit="1"/>
    </xf>
    <xf numFmtId="38" fontId="14" fillId="2" borderId="1" xfId="1" applyFont="1" applyFill="1" applyBorder="1">
      <alignment vertical="center"/>
    </xf>
    <xf numFmtId="0" fontId="15" fillId="3" borderId="1" xfId="0" applyFont="1" applyFill="1" applyBorder="1" applyAlignment="1">
      <alignment vertical="center" shrinkToFit="1"/>
    </xf>
    <xf numFmtId="0" fontId="9" fillId="3" borderId="8" xfId="0" applyFont="1" applyFill="1" applyBorder="1">
      <alignment vertical="center"/>
    </xf>
    <xf numFmtId="9" fontId="9" fillId="3" borderId="0" xfId="0" applyNumberFormat="1" applyFont="1" applyFill="1">
      <alignment vertical="center"/>
    </xf>
    <xf numFmtId="0" fontId="9" fillId="3" borderId="13" xfId="0" applyFont="1" applyFill="1" applyBorder="1">
      <alignment vertical="center"/>
    </xf>
    <xf numFmtId="38" fontId="14" fillId="3" borderId="1" xfId="1" applyFont="1" applyFill="1" applyBorder="1">
      <alignment vertical="center"/>
    </xf>
    <xf numFmtId="0" fontId="9" fillId="3" borderId="17" xfId="0" applyFont="1" applyFill="1" applyBorder="1">
      <alignment vertical="center"/>
    </xf>
    <xf numFmtId="0" fontId="20" fillId="0" borderId="0" xfId="0" applyFont="1" applyAlignment="1">
      <alignment horizontal="center" vertical="center"/>
    </xf>
    <xf numFmtId="0" fontId="16" fillId="0" borderId="0" xfId="0" applyFont="1" applyAlignment="1">
      <alignment vertical="center" shrinkToFit="1"/>
    </xf>
    <xf numFmtId="0" fontId="16" fillId="0" borderId="0" xfId="0" applyFont="1">
      <alignment vertical="center"/>
    </xf>
    <xf numFmtId="38" fontId="14" fillId="0" borderId="0" xfId="1" applyFont="1" applyFill="1">
      <alignment vertical="center"/>
    </xf>
    <xf numFmtId="0" fontId="16" fillId="0" borderId="0" xfId="0" applyFont="1" applyAlignment="1">
      <alignment horizontal="center" vertical="center"/>
    </xf>
    <xf numFmtId="0" fontId="21" fillId="0" borderId="0" xfId="0" applyFont="1">
      <alignment vertical="center"/>
    </xf>
    <xf numFmtId="0" fontId="13" fillId="0" borderId="2" xfId="0" applyFont="1" applyBorder="1" applyAlignment="1">
      <alignment horizontal="centerContinuous" vertical="center"/>
    </xf>
    <xf numFmtId="0" fontId="13" fillId="0" borderId="4" xfId="0" applyFont="1" applyBorder="1" applyAlignment="1">
      <alignment horizontal="center" vertical="center" shrinkToFit="1"/>
    </xf>
    <xf numFmtId="0" fontId="13" fillId="0" borderId="6" xfId="0" applyFont="1" applyBorder="1" applyAlignment="1">
      <alignment vertical="center" shrinkToFit="1"/>
    </xf>
    <xf numFmtId="0" fontId="18" fillId="0" borderId="8" xfId="0" applyFont="1" applyBorder="1">
      <alignment vertical="center"/>
    </xf>
    <xf numFmtId="3" fontId="20" fillId="2" borderId="6" xfId="1" applyNumberFormat="1" applyFont="1" applyFill="1" applyBorder="1">
      <alignment vertical="center"/>
    </xf>
    <xf numFmtId="3" fontId="20" fillId="2" borderId="1" xfId="1" applyNumberFormat="1" applyFont="1" applyFill="1" applyBorder="1">
      <alignment vertical="center"/>
    </xf>
    <xf numFmtId="3" fontId="20" fillId="3" borderId="1" xfId="1" applyNumberFormat="1" applyFont="1" applyFill="1" applyBorder="1">
      <alignment vertical="center"/>
    </xf>
    <xf numFmtId="38" fontId="9" fillId="0" borderId="0" xfId="1" applyFont="1" applyFill="1" applyBorder="1">
      <alignment vertical="center"/>
    </xf>
    <xf numFmtId="0" fontId="8" fillId="0" borderId="8" xfId="0" applyFont="1" applyBorder="1" applyAlignment="1">
      <alignment horizontal="left" vertical="top" wrapText="1"/>
    </xf>
    <xf numFmtId="3" fontId="9" fillId="2" borderId="8" xfId="1" applyNumberFormat="1" applyFont="1" applyFill="1" applyBorder="1">
      <alignment vertical="center"/>
    </xf>
    <xf numFmtId="0" fontId="9" fillId="3" borderId="0" xfId="0" applyFont="1" applyFill="1">
      <alignment vertical="center"/>
    </xf>
    <xf numFmtId="38" fontId="9" fillId="0" borderId="13" xfId="1" applyFont="1" applyFill="1" applyBorder="1">
      <alignment vertical="center"/>
    </xf>
    <xf numFmtId="0" fontId="8" fillId="0" borderId="13" xfId="0" applyFont="1" applyBorder="1" applyAlignment="1">
      <alignment horizontal="left" vertical="top"/>
    </xf>
    <xf numFmtId="38" fontId="9" fillId="0" borderId="13" xfId="1" applyFont="1" applyFill="1" applyBorder="1" applyAlignment="1">
      <alignment vertical="center"/>
    </xf>
    <xf numFmtId="38" fontId="9" fillId="0" borderId="7" xfId="1" applyFont="1" applyFill="1" applyBorder="1">
      <alignment vertical="center"/>
    </xf>
    <xf numFmtId="38" fontId="9" fillId="0" borderId="17" xfId="1" applyFont="1" applyFill="1" applyBorder="1">
      <alignment vertical="center"/>
    </xf>
    <xf numFmtId="0" fontId="8" fillId="0" borderId="12" xfId="0" applyFont="1" applyBorder="1">
      <alignment vertical="center"/>
    </xf>
    <xf numFmtId="0" fontId="9" fillId="0" borderId="14" xfId="0" applyFont="1" applyBorder="1">
      <alignment vertical="center"/>
    </xf>
    <xf numFmtId="0" fontId="18" fillId="0" borderId="12" xfId="0" applyFont="1" applyBorder="1">
      <alignment vertical="center"/>
    </xf>
    <xf numFmtId="38" fontId="9" fillId="0" borderId="0" xfId="1" applyFont="1" applyFill="1">
      <alignment vertical="center"/>
    </xf>
    <xf numFmtId="38" fontId="13" fillId="0" borderId="5" xfId="1" applyFont="1" applyFill="1" applyBorder="1" applyAlignment="1">
      <alignment horizontal="centerContinuous" vertical="center"/>
    </xf>
    <xf numFmtId="38" fontId="13" fillId="0" borderId="3" xfId="1" applyFont="1" applyFill="1" applyBorder="1" applyAlignment="1">
      <alignment horizontal="centerContinuous" vertical="center"/>
    </xf>
    <xf numFmtId="38" fontId="13" fillId="0" borderId="7" xfId="1" applyFont="1" applyFill="1" applyBorder="1">
      <alignment vertical="center"/>
    </xf>
    <xf numFmtId="0" fontId="8" fillId="0" borderId="8" xfId="0" applyFont="1" applyBorder="1" applyAlignment="1">
      <alignment vertical="top" wrapText="1"/>
    </xf>
    <xf numFmtId="3" fontId="9" fillId="0" borderId="8" xfId="1" applyNumberFormat="1" applyFont="1" applyFill="1" applyBorder="1">
      <alignment vertical="center"/>
    </xf>
    <xf numFmtId="0" fontId="8" fillId="0" borderId="9" xfId="0" applyFont="1" applyBorder="1">
      <alignment vertical="center"/>
    </xf>
    <xf numFmtId="0" fontId="9" fillId="0" borderId="17" xfId="0" applyFont="1" applyBorder="1">
      <alignment vertical="center"/>
    </xf>
    <xf numFmtId="38" fontId="13" fillId="0" borderId="11" xfId="1" applyFont="1" applyFill="1" applyBorder="1" applyAlignment="1">
      <alignment horizontal="centerContinuous" vertical="center"/>
    </xf>
    <xf numFmtId="3" fontId="9" fillId="2" borderId="8" xfId="0" applyNumberFormat="1" applyFont="1" applyFill="1" applyBorder="1">
      <alignment vertical="center"/>
    </xf>
    <xf numFmtId="0" fontId="13" fillId="0" borderId="5" xfId="0" applyFont="1" applyBorder="1" applyAlignment="1">
      <alignment horizontal="center" vertical="top"/>
    </xf>
    <xf numFmtId="0" fontId="15" fillId="0" borderId="2" xfId="0" applyFont="1" applyBorder="1" applyAlignment="1">
      <alignment vertical="center" shrinkToFit="1"/>
    </xf>
    <xf numFmtId="0" fontId="15" fillId="0" borderId="4" xfId="0" applyFont="1" applyBorder="1" applyAlignment="1">
      <alignment horizontal="center" vertical="center"/>
    </xf>
    <xf numFmtId="0" fontId="15" fillId="3" borderId="2" xfId="0" applyFont="1" applyFill="1" applyBorder="1" applyAlignment="1">
      <alignment vertical="center" shrinkToFit="1"/>
    </xf>
    <xf numFmtId="0" fontId="8" fillId="0" borderId="10" xfId="0" applyFont="1" applyBorder="1" applyAlignment="1">
      <alignment horizontal="center" vertical="top" textRotation="255"/>
    </xf>
    <xf numFmtId="0" fontId="8" fillId="0" borderId="8" xfId="0" applyFont="1" applyBorder="1" applyAlignment="1">
      <alignment horizontal="left" vertical="top"/>
    </xf>
    <xf numFmtId="0" fontId="8" fillId="0" borderId="6" xfId="0" applyFont="1" applyBorder="1" applyAlignment="1">
      <alignment horizontal="center" vertical="top" textRotation="255"/>
    </xf>
    <xf numFmtId="0" fontId="8" fillId="0" borderId="17" xfId="0" applyFont="1" applyBorder="1">
      <alignment vertical="center"/>
    </xf>
    <xf numFmtId="0" fontId="15" fillId="0" borderId="9" xfId="0" applyFont="1" applyBorder="1" applyAlignment="1">
      <alignment vertical="center" shrinkToFit="1"/>
    </xf>
    <xf numFmtId="0" fontId="8" fillId="0" borderId="10" xfId="0" applyFont="1" applyBorder="1" applyAlignment="1">
      <alignment vertical="top" textRotation="255"/>
    </xf>
    <xf numFmtId="0" fontId="8" fillId="0" borderId="6" xfId="0" applyFont="1" applyBorder="1" applyAlignment="1">
      <alignment vertical="top" textRotation="255"/>
    </xf>
    <xf numFmtId="38" fontId="13" fillId="0" borderId="5" xfId="1" applyFont="1" applyFill="1" applyBorder="1" applyAlignment="1">
      <alignment horizontal="center" vertical="center"/>
    </xf>
    <xf numFmtId="0" fontId="8" fillId="0" borderId="0" xfId="0" applyFont="1" applyAlignment="1">
      <alignment vertical="top" wrapText="1"/>
    </xf>
    <xf numFmtId="3" fontId="9" fillId="0" borderId="8" xfId="1" applyNumberFormat="1" applyFont="1" applyFill="1" applyBorder="1" applyAlignment="1">
      <alignment vertical="center"/>
    </xf>
    <xf numFmtId="0" fontId="16" fillId="0" borderId="6" xfId="0" applyFont="1" applyBorder="1" applyAlignment="1">
      <alignment vertical="center" shrinkToFit="1"/>
    </xf>
    <xf numFmtId="9" fontId="9" fillId="0" borderId="13" xfId="0" applyNumberFormat="1" applyFont="1" applyBorder="1" applyAlignment="1">
      <alignment horizontal="left" vertical="top"/>
    </xf>
    <xf numFmtId="0" fontId="13" fillId="0" borderId="9" xfId="0" applyFont="1" applyBorder="1">
      <alignment vertical="center"/>
    </xf>
    <xf numFmtId="0" fontId="9" fillId="0" borderId="2" xfId="0" applyFont="1" applyBorder="1">
      <alignment vertical="center"/>
    </xf>
    <xf numFmtId="0" fontId="10" fillId="0" borderId="12" xfId="0" applyFont="1" applyBorder="1">
      <alignment vertical="center"/>
    </xf>
    <xf numFmtId="3" fontId="9" fillId="2" borderId="9" xfId="1" applyNumberFormat="1" applyFont="1" applyFill="1" applyBorder="1">
      <alignment vertical="center"/>
    </xf>
    <xf numFmtId="0" fontId="10" fillId="3" borderId="12" xfId="0" applyFont="1" applyFill="1" applyBorder="1">
      <alignment vertical="center"/>
    </xf>
    <xf numFmtId="3" fontId="9" fillId="2" borderId="0" xfId="0" applyNumberFormat="1" applyFont="1" applyFill="1">
      <alignment vertical="center"/>
    </xf>
    <xf numFmtId="38" fontId="9" fillId="0" borderId="20" xfId="1" applyFont="1" applyFill="1" applyBorder="1">
      <alignment vertical="center"/>
    </xf>
    <xf numFmtId="3" fontId="9" fillId="2" borderId="0" xfId="1" applyNumberFormat="1" applyFont="1" applyFill="1" applyBorder="1">
      <alignment vertical="center"/>
    </xf>
    <xf numFmtId="0" fontId="9" fillId="0" borderId="20" xfId="0" applyFont="1" applyBorder="1">
      <alignment vertical="center"/>
    </xf>
    <xf numFmtId="0" fontId="8" fillId="0" borderId="0" xfId="0" applyFont="1" applyAlignment="1">
      <alignment horizontal="left" vertical="top"/>
    </xf>
    <xf numFmtId="0" fontId="8" fillId="0" borderId="20" xfId="0" applyFont="1" applyBorder="1" applyAlignment="1">
      <alignment horizontal="left" vertical="top"/>
    </xf>
    <xf numFmtId="3" fontId="9" fillId="0" borderId="7" xfId="1" applyNumberFormat="1" applyFont="1" applyFill="1" applyBorder="1" applyAlignment="1">
      <alignment vertical="center"/>
    </xf>
    <xf numFmtId="0" fontId="9" fillId="0" borderId="23" xfId="0" applyFont="1" applyBorder="1">
      <alignment vertical="center"/>
    </xf>
    <xf numFmtId="3" fontId="9" fillId="2" borderId="7" xfId="1" applyNumberFormat="1" applyFont="1" applyFill="1" applyBorder="1">
      <alignment vertical="center"/>
    </xf>
    <xf numFmtId="38" fontId="13" fillId="0" borderId="7" xfId="1" applyFont="1" applyFill="1" applyBorder="1" applyAlignment="1">
      <alignment horizontal="center" vertical="center"/>
    </xf>
    <xf numFmtId="0" fontId="9" fillId="0" borderId="21" xfId="0" applyFont="1" applyBorder="1">
      <alignment vertical="center"/>
    </xf>
    <xf numFmtId="38" fontId="9" fillId="0" borderId="21" xfId="1" applyFont="1" applyFill="1" applyBorder="1">
      <alignment vertical="center"/>
    </xf>
    <xf numFmtId="0" fontId="9" fillId="0" borderId="16" xfId="0" applyFont="1" applyBorder="1">
      <alignment vertical="center"/>
    </xf>
    <xf numFmtId="38" fontId="9" fillId="0" borderId="8" xfId="1" applyFont="1" applyFill="1" applyBorder="1">
      <alignment vertical="center"/>
    </xf>
    <xf numFmtId="38" fontId="9" fillId="0" borderId="9" xfId="1" applyFont="1" applyFill="1" applyBorder="1">
      <alignment vertical="center"/>
    </xf>
    <xf numFmtId="38" fontId="13" fillId="0" borderId="23" xfId="1" applyFont="1" applyFill="1" applyBorder="1">
      <alignment vertical="center"/>
    </xf>
    <xf numFmtId="3" fontId="9" fillId="2" borderId="9" xfId="0" applyNumberFormat="1" applyFont="1" applyFill="1" applyBorder="1">
      <alignment vertical="center"/>
    </xf>
    <xf numFmtId="0" fontId="13" fillId="0" borderId="11" xfId="0" applyFont="1" applyBorder="1" applyAlignment="1">
      <alignment horizontal="centerContinuous" vertical="center"/>
    </xf>
    <xf numFmtId="3" fontId="9" fillId="0" borderId="8" xfId="0" applyNumberFormat="1" applyFont="1" applyBorder="1">
      <alignment vertical="center"/>
    </xf>
    <xf numFmtId="0" fontId="14" fillId="3" borderId="4" xfId="0" applyFont="1" applyFill="1" applyBorder="1" applyAlignment="1">
      <alignment horizontal="center" vertical="center"/>
    </xf>
    <xf numFmtId="0" fontId="15" fillId="3" borderId="4" xfId="0" applyFont="1" applyFill="1" applyBorder="1" applyAlignment="1">
      <alignment vertical="center" shrinkToFit="1"/>
    </xf>
    <xf numFmtId="0" fontId="9" fillId="3" borderId="8" xfId="0" applyFont="1" applyFill="1" applyBorder="1" applyAlignment="1">
      <alignment horizontal="right" vertical="center"/>
    </xf>
    <xf numFmtId="3" fontId="14" fillId="3" borderId="4" xfId="1" applyNumberFormat="1" applyFont="1" applyFill="1" applyBorder="1">
      <alignment vertical="center"/>
    </xf>
    <xf numFmtId="38" fontId="9" fillId="0" borderId="5" xfId="1" applyFont="1" applyFill="1" applyBorder="1">
      <alignment vertical="center"/>
    </xf>
    <xf numFmtId="0" fontId="8" fillId="3" borderId="8" xfId="0" applyFont="1" applyFill="1" applyBorder="1">
      <alignment vertical="center"/>
    </xf>
    <xf numFmtId="0" fontId="8" fillId="3" borderId="9" xfId="0" applyFont="1" applyFill="1" applyBorder="1">
      <alignment vertical="center"/>
    </xf>
    <xf numFmtId="9" fontId="9" fillId="3" borderId="3" xfId="0" applyNumberFormat="1" applyFont="1" applyFill="1" applyBorder="1">
      <alignment vertical="center"/>
    </xf>
    <xf numFmtId="0" fontId="8" fillId="0" borderId="7" xfId="0" applyFont="1" applyBorder="1">
      <alignment vertical="center"/>
    </xf>
    <xf numFmtId="0" fontId="8" fillId="0" borderId="8" xfId="0" quotePrefix="1" applyFont="1" applyBorder="1">
      <alignment vertical="center"/>
    </xf>
    <xf numFmtId="0" fontId="8" fillId="0" borderId="8" xfId="0" quotePrefix="1" applyFont="1" applyBorder="1" applyAlignment="1">
      <alignment vertical="top"/>
    </xf>
    <xf numFmtId="0" fontId="27" fillId="0" borderId="8" xfId="0" applyFont="1" applyBorder="1" applyAlignment="1">
      <alignment horizontal="left" vertical="top"/>
    </xf>
    <xf numFmtId="0" fontId="28" fillId="0" borderId="13" xfId="0" applyFont="1" applyBorder="1" applyAlignment="1">
      <alignment horizontal="left" vertical="top"/>
    </xf>
    <xf numFmtId="0" fontId="28" fillId="0" borderId="8" xfId="0" applyFont="1" applyBorder="1" applyAlignment="1">
      <alignment horizontal="left" vertical="top"/>
    </xf>
    <xf numFmtId="3" fontId="29" fillId="0" borderId="8" xfId="0" applyNumberFormat="1" applyFont="1" applyBorder="1">
      <alignment vertical="center"/>
    </xf>
    <xf numFmtId="0" fontId="29" fillId="0" borderId="13" xfId="0" applyFont="1" applyBorder="1">
      <alignment vertical="center"/>
    </xf>
    <xf numFmtId="0" fontId="28" fillId="0" borderId="8" xfId="0" applyFont="1" applyBorder="1">
      <alignment vertical="center"/>
    </xf>
    <xf numFmtId="38" fontId="8" fillId="0" borderId="0" xfId="1" applyFont="1" applyFill="1">
      <alignment vertical="center"/>
    </xf>
    <xf numFmtId="38" fontId="3" fillId="0" borderId="0" xfId="1" applyFont="1" applyFill="1">
      <alignment vertical="center"/>
    </xf>
    <xf numFmtId="38" fontId="13" fillId="0" borderId="2" xfId="1" applyFont="1" applyFill="1" applyBorder="1" applyAlignment="1">
      <alignment horizontal="centerContinuous" vertical="center"/>
    </xf>
    <xf numFmtId="38" fontId="8" fillId="0" borderId="8" xfId="1" applyFont="1" applyFill="1" applyBorder="1" applyAlignment="1">
      <alignment vertical="top" wrapText="1"/>
    </xf>
    <xf numFmtId="38" fontId="8" fillId="0" borderId="8" xfId="1" applyFont="1" applyFill="1" applyBorder="1">
      <alignment vertical="center"/>
    </xf>
    <xf numFmtId="38" fontId="8" fillId="0" borderId="8" xfId="1" applyFont="1" applyFill="1" applyBorder="1" applyAlignment="1">
      <alignment horizontal="left" vertical="top" wrapText="1"/>
    </xf>
    <xf numFmtId="38" fontId="8" fillId="0" borderId="9" xfId="1" applyFont="1" applyFill="1" applyBorder="1">
      <alignment vertical="center"/>
    </xf>
    <xf numFmtId="0" fontId="7" fillId="0" borderId="0" xfId="0" applyFont="1">
      <alignment vertical="center"/>
    </xf>
    <xf numFmtId="3" fontId="14" fillId="2" borderId="6" xfId="0" applyNumberFormat="1" applyFont="1" applyFill="1" applyBorder="1">
      <alignment vertical="center"/>
    </xf>
    <xf numFmtId="3" fontId="14" fillId="2" borderId="1" xfId="0" applyNumberFormat="1" applyFont="1" applyFill="1" applyBorder="1">
      <alignment vertical="center"/>
    </xf>
    <xf numFmtId="3" fontId="14" fillId="3" borderId="1" xfId="0" applyNumberFormat="1" applyFont="1" applyFill="1" applyBorder="1">
      <alignment vertical="center"/>
    </xf>
    <xf numFmtId="0" fontId="14" fillId="0" borderId="0" xfId="0" applyFont="1">
      <alignment vertical="center"/>
    </xf>
    <xf numFmtId="38" fontId="9" fillId="0" borderId="16" xfId="1" applyFont="1" applyFill="1" applyBorder="1">
      <alignment vertical="center"/>
    </xf>
    <xf numFmtId="0" fontId="8" fillId="0" borderId="7" xfId="0" applyFont="1" applyBorder="1" applyAlignment="1">
      <alignment vertical="top" wrapText="1"/>
    </xf>
    <xf numFmtId="38" fontId="13" fillId="0" borderId="12" xfId="1" applyFont="1" applyFill="1" applyBorder="1" applyAlignment="1">
      <alignment horizontal="centerContinuous" vertical="center"/>
    </xf>
    <xf numFmtId="38" fontId="13" fillId="0" borderId="9" xfId="1" applyFont="1" applyFill="1" applyBorder="1">
      <alignment vertical="center"/>
    </xf>
    <xf numFmtId="0" fontId="13" fillId="0" borderId="7" xfId="0" applyFont="1" applyBorder="1" applyAlignment="1">
      <alignment horizontal="center" vertical="center"/>
    </xf>
    <xf numFmtId="0" fontId="10" fillId="0" borderId="7" xfId="0" applyFont="1" applyBorder="1">
      <alignment vertical="center"/>
    </xf>
    <xf numFmtId="0" fontId="8" fillId="0" borderId="7" xfId="0" applyFont="1" applyBorder="1" applyAlignment="1">
      <alignment horizontal="center" vertical="center"/>
    </xf>
    <xf numFmtId="0" fontId="10" fillId="0" borderId="11" xfId="0" applyFont="1" applyBorder="1">
      <alignment vertical="center"/>
    </xf>
    <xf numFmtId="0" fontId="8" fillId="0" borderId="11" xfId="0" applyFont="1" applyBorder="1" applyAlignment="1">
      <alignment horizontal="center" vertical="center"/>
    </xf>
    <xf numFmtId="0" fontId="10" fillId="3" borderId="11" xfId="0" applyFont="1" applyFill="1" applyBorder="1">
      <alignment vertical="center"/>
    </xf>
    <xf numFmtId="0" fontId="8" fillId="3" borderId="11" xfId="0" applyFont="1" applyFill="1" applyBorder="1" applyAlignment="1">
      <alignment horizontal="center" vertical="center"/>
    </xf>
    <xf numFmtId="0" fontId="18" fillId="3" borderId="5" xfId="0" applyFont="1" applyFill="1" applyBorder="1" applyAlignment="1">
      <alignment horizontal="center" vertical="center"/>
    </xf>
    <xf numFmtId="0" fontId="9" fillId="3" borderId="7" xfId="0" applyFont="1" applyFill="1" applyBorder="1" applyAlignment="1">
      <alignment horizontal="center" vertical="center"/>
    </xf>
    <xf numFmtId="0" fontId="8" fillId="0" borderId="5" xfId="0" applyFont="1" applyBorder="1" applyAlignment="1">
      <alignment horizontal="center" vertical="center"/>
    </xf>
    <xf numFmtId="0" fontId="8" fillId="3" borderId="5" xfId="0" applyFont="1" applyFill="1" applyBorder="1" applyAlignment="1">
      <alignment horizontal="center" vertical="center"/>
    </xf>
    <xf numFmtId="0" fontId="18" fillId="0" borderId="8" xfId="0" applyFont="1" applyBorder="1" applyAlignment="1">
      <alignment horizontal="center" vertical="center"/>
    </xf>
    <xf numFmtId="9" fontId="9" fillId="0" borderId="0" xfId="2" applyFont="1" applyFill="1" applyBorder="1">
      <alignment vertical="center"/>
    </xf>
    <xf numFmtId="3" fontId="19" fillId="2" borderId="8" xfId="1" applyNumberFormat="1" applyFont="1" applyFill="1" applyBorder="1" applyAlignment="1">
      <alignment vertical="center"/>
    </xf>
    <xf numFmtId="3" fontId="19" fillId="2" borderId="9" xfId="1" applyNumberFormat="1" applyFont="1" applyFill="1" applyBorder="1" applyAlignment="1">
      <alignment vertical="center"/>
    </xf>
    <xf numFmtId="0" fontId="18" fillId="0" borderId="9" xfId="0" applyFont="1" applyBorder="1" applyAlignment="1">
      <alignment horizontal="center" vertical="center"/>
    </xf>
    <xf numFmtId="0" fontId="13" fillId="0" borderId="12" xfId="0" applyFont="1" applyBorder="1" applyAlignment="1">
      <alignment horizontal="center" vertical="center" shrinkToFit="1"/>
    </xf>
    <xf numFmtId="38" fontId="13" fillId="0" borderId="12" xfId="1" applyFont="1" applyFill="1" applyBorder="1" applyAlignment="1">
      <alignment horizontal="center" vertical="center"/>
    </xf>
    <xf numFmtId="38" fontId="13" fillId="0" borderId="14" xfId="1" applyFont="1" applyFill="1" applyBorder="1" applyAlignment="1">
      <alignment horizontal="center" vertical="center"/>
    </xf>
    <xf numFmtId="0" fontId="13" fillId="0" borderId="9" xfId="0" applyFont="1" applyBorder="1" applyAlignment="1">
      <alignment vertical="center" shrinkToFit="1"/>
    </xf>
    <xf numFmtId="38" fontId="13" fillId="0" borderId="17" xfId="1" applyFont="1" applyFill="1" applyBorder="1" applyAlignment="1">
      <alignment horizontal="center" vertical="center"/>
    </xf>
    <xf numFmtId="0" fontId="18" fillId="0" borderId="0" xfId="0" applyFont="1" applyAlignment="1">
      <alignment horizontal="center" vertical="center"/>
    </xf>
    <xf numFmtId="9" fontId="9" fillId="0" borderId="13" xfId="0" applyNumberFormat="1" applyFont="1" applyBorder="1">
      <alignment vertical="center"/>
    </xf>
    <xf numFmtId="0" fontId="13" fillId="0" borderId="12" xfId="0" applyFont="1" applyBorder="1" applyAlignment="1">
      <alignment horizontal="centerContinuous" vertical="center"/>
    </xf>
    <xf numFmtId="0" fontId="22" fillId="0" borderId="2" xfId="0" applyFont="1" applyBorder="1">
      <alignment vertical="center"/>
    </xf>
    <xf numFmtId="0" fontId="8" fillId="3" borderId="7" xfId="0" applyFont="1" applyFill="1" applyBorder="1" applyAlignment="1">
      <alignment horizontal="center" vertical="center"/>
    </xf>
    <xf numFmtId="0" fontId="18" fillId="3" borderId="9" xfId="0" applyFont="1" applyFill="1" applyBorder="1" applyAlignment="1">
      <alignment horizontal="right" vertical="center"/>
    </xf>
    <xf numFmtId="0" fontId="9" fillId="0" borderId="0" xfId="0" applyFont="1" applyAlignment="1">
      <alignment horizontal="center" vertical="center"/>
    </xf>
    <xf numFmtId="0" fontId="9" fillId="0" borderId="7" xfId="0" applyFont="1" applyBorder="1" applyAlignment="1">
      <alignment horizontal="center" vertical="center"/>
    </xf>
    <xf numFmtId="9" fontId="9" fillId="0" borderId="17" xfId="0" applyNumberFormat="1" applyFont="1" applyBorder="1">
      <alignment vertical="center"/>
    </xf>
    <xf numFmtId="0" fontId="9" fillId="0" borderId="5" xfId="0" applyFont="1" applyBorder="1" applyAlignment="1">
      <alignment horizontal="center" vertical="center"/>
    </xf>
    <xf numFmtId="0" fontId="18" fillId="0" borderId="11" xfId="0" applyFont="1" applyBorder="1" applyAlignment="1">
      <alignment horizontal="center" vertical="center"/>
    </xf>
    <xf numFmtId="0" fontId="18" fillId="3" borderId="11" xfId="0" applyFont="1" applyFill="1" applyBorder="1" applyAlignment="1">
      <alignment horizontal="center" vertical="center"/>
    </xf>
    <xf numFmtId="9" fontId="9" fillId="0" borderId="14" xfId="0" applyNumberFormat="1" applyFont="1" applyBorder="1">
      <alignment vertical="center"/>
    </xf>
    <xf numFmtId="0" fontId="18" fillId="0" borderId="0" xfId="0" applyFont="1">
      <alignment vertical="center"/>
    </xf>
    <xf numFmtId="0" fontId="9" fillId="3" borderId="2" xfId="0" applyFont="1" applyFill="1" applyBorder="1">
      <alignment vertical="center"/>
    </xf>
    <xf numFmtId="0" fontId="5" fillId="0" borderId="2" xfId="0" applyFont="1" applyBorder="1">
      <alignment vertical="center"/>
    </xf>
    <xf numFmtId="0" fontId="5" fillId="3" borderId="2" xfId="0" applyFont="1" applyFill="1" applyBorder="1">
      <alignment vertical="center"/>
    </xf>
    <xf numFmtId="0" fontId="18" fillId="0" borderId="8" xfId="0" applyFont="1" applyBorder="1" applyAlignment="1">
      <alignment horizontal="right" vertical="center"/>
    </xf>
    <xf numFmtId="0" fontId="8" fillId="0" borderId="8" xfId="0" applyFont="1" applyBorder="1" applyAlignment="1">
      <alignment horizontal="right" vertical="center"/>
    </xf>
    <xf numFmtId="9" fontId="9" fillId="0" borderId="3" xfId="0" applyNumberFormat="1" applyFont="1" applyBorder="1">
      <alignment vertical="center"/>
    </xf>
    <xf numFmtId="0" fontId="3" fillId="0" borderId="13" xfId="0" applyFont="1" applyBorder="1" applyAlignment="1">
      <alignment horizontal="left" vertical="top"/>
    </xf>
    <xf numFmtId="0" fontId="18" fillId="0" borderId="9" xfId="0" applyFont="1" applyBorder="1">
      <alignment vertical="center"/>
    </xf>
    <xf numFmtId="0" fontId="18" fillId="0" borderId="7" xfId="0" applyFont="1" applyBorder="1">
      <alignment vertical="center"/>
    </xf>
    <xf numFmtId="0" fontId="13" fillId="0" borderId="9" xfId="0" applyFont="1" applyBorder="1" applyAlignment="1">
      <alignment horizontal="centerContinuous" vertical="center"/>
    </xf>
    <xf numFmtId="3" fontId="19" fillId="2" borderId="8" xfId="1" applyNumberFormat="1" applyFont="1" applyFill="1" applyBorder="1">
      <alignment vertical="center"/>
    </xf>
    <xf numFmtId="3" fontId="19" fillId="2" borderId="9" xfId="1" applyNumberFormat="1" applyFont="1" applyFill="1" applyBorder="1">
      <alignment vertical="center"/>
    </xf>
    <xf numFmtId="0" fontId="15" fillId="0" borderId="2" xfId="0" applyFont="1" applyBorder="1">
      <alignment vertical="center"/>
    </xf>
    <xf numFmtId="0" fontId="16" fillId="0" borderId="2" xfId="0" applyFont="1" applyBorder="1">
      <alignment vertical="center"/>
    </xf>
    <xf numFmtId="0" fontId="16" fillId="3" borderId="2" xfId="0" applyFont="1" applyFill="1" applyBorder="1">
      <alignment vertical="center"/>
    </xf>
    <xf numFmtId="0" fontId="15" fillId="3" borderId="2" xfId="0" applyFont="1" applyFill="1" applyBorder="1">
      <alignment vertical="center"/>
    </xf>
    <xf numFmtId="0" fontId="16" fillId="0" borderId="5" xfId="0" applyFont="1" applyBorder="1" applyAlignment="1">
      <alignment horizontal="centerContinuous" vertical="center"/>
    </xf>
    <xf numFmtId="0" fontId="16" fillId="0" borderId="7" xfId="0" applyFont="1" applyBorder="1">
      <alignment vertical="center"/>
    </xf>
    <xf numFmtId="9" fontId="9" fillId="3" borderId="14" xfId="0" applyNumberFormat="1" applyFont="1" applyFill="1" applyBorder="1">
      <alignment vertical="center"/>
    </xf>
    <xf numFmtId="9" fontId="9" fillId="3" borderId="17" xfId="0" applyNumberFormat="1" applyFont="1" applyFill="1" applyBorder="1">
      <alignment vertical="center"/>
    </xf>
    <xf numFmtId="3" fontId="8" fillId="0" borderId="8" xfId="0" applyNumberFormat="1" applyFont="1" applyBorder="1">
      <alignment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20" fillId="3" borderId="1" xfId="0" applyFont="1" applyFill="1" applyBorder="1" applyAlignment="1">
      <alignment horizontal="center" vertical="center"/>
    </xf>
    <xf numFmtId="9" fontId="9" fillId="3" borderId="13" xfId="0" applyNumberFormat="1" applyFont="1" applyFill="1" applyBorder="1">
      <alignment vertical="center"/>
    </xf>
    <xf numFmtId="3" fontId="19" fillId="2" borderId="0" xfId="1" applyNumberFormat="1" applyFont="1" applyFill="1" applyBorder="1">
      <alignment vertical="center"/>
    </xf>
    <xf numFmtId="0" fontId="13" fillId="0" borderId="2" xfId="0" applyFont="1" applyBorder="1">
      <alignment vertical="center"/>
    </xf>
    <xf numFmtId="0" fontId="5" fillId="0" borderId="9" xfId="0" applyFont="1" applyBorder="1">
      <alignment vertical="center"/>
    </xf>
    <xf numFmtId="0" fontId="18" fillId="0" borderId="13" xfId="0" applyFont="1" applyBorder="1" applyAlignment="1">
      <alignment horizontal="left" vertical="top"/>
    </xf>
    <xf numFmtId="0" fontId="18" fillId="0" borderId="8" xfId="0" applyFont="1" applyBorder="1" applyAlignment="1">
      <alignment horizontal="left" vertical="top"/>
    </xf>
    <xf numFmtId="0" fontId="8" fillId="0" borderId="9" xfId="0" applyFont="1" applyBorder="1" applyAlignment="1">
      <alignment horizontal="right" vertical="center"/>
    </xf>
    <xf numFmtId="0" fontId="24" fillId="3" borderId="2" xfId="0" applyFont="1" applyFill="1" applyBorder="1">
      <alignment vertical="center"/>
    </xf>
    <xf numFmtId="0" fontId="24" fillId="0" borderId="2" xfId="0" applyFont="1" applyBorder="1">
      <alignment vertical="center"/>
    </xf>
    <xf numFmtId="3" fontId="19" fillId="2" borderId="7" xfId="1" applyNumberFormat="1" applyFont="1" applyFill="1" applyBorder="1">
      <alignment vertical="center"/>
    </xf>
    <xf numFmtId="0" fontId="8" fillId="0" borderId="0" xfId="0" applyFont="1" applyAlignment="1">
      <alignment horizontal="right" vertical="center"/>
    </xf>
    <xf numFmtId="3" fontId="20" fillId="2" borderId="6" xfId="0" applyNumberFormat="1" applyFont="1" applyFill="1" applyBorder="1">
      <alignment vertical="center"/>
    </xf>
    <xf numFmtId="3" fontId="20" fillId="2" borderId="1" xfId="0" applyNumberFormat="1" applyFont="1" applyFill="1" applyBorder="1">
      <alignment vertical="center"/>
    </xf>
    <xf numFmtId="3" fontId="20" fillId="3" borderId="1" xfId="0" applyNumberFormat="1" applyFont="1" applyFill="1" applyBorder="1">
      <alignment vertical="center"/>
    </xf>
    <xf numFmtId="0" fontId="8" fillId="0" borderId="2" xfId="0" applyFont="1" applyBorder="1">
      <alignment vertical="center"/>
    </xf>
    <xf numFmtId="0" fontId="8" fillId="3" borderId="2" xfId="0" applyFont="1" applyFill="1" applyBorder="1">
      <alignment vertical="center"/>
    </xf>
    <xf numFmtId="0" fontId="13" fillId="0" borderId="12" xfId="4" applyFont="1" applyBorder="1">
      <alignment vertical="center"/>
    </xf>
    <xf numFmtId="0" fontId="13" fillId="0" borderId="3" xfId="4" applyFont="1" applyBorder="1">
      <alignment vertical="center"/>
    </xf>
    <xf numFmtId="0" fontId="13" fillId="0" borderId="14" xfId="4" applyFont="1" applyBorder="1" applyAlignment="1">
      <alignment horizontal="center" vertical="center"/>
    </xf>
    <xf numFmtId="0" fontId="13" fillId="0" borderId="4" xfId="4" applyFont="1" applyBorder="1" applyAlignment="1">
      <alignment horizontal="center" vertical="center"/>
    </xf>
    <xf numFmtId="0" fontId="13" fillId="0" borderId="1" xfId="4" applyFont="1" applyBorder="1" applyAlignment="1">
      <alignment horizontal="center" vertical="center"/>
    </xf>
    <xf numFmtId="0" fontId="13" fillId="0" borderId="3" xfId="4" applyFont="1" applyBorder="1" applyAlignment="1">
      <alignment horizontal="center" vertical="center"/>
    </xf>
    <xf numFmtId="0" fontId="13" fillId="0" borderId="17" xfId="4" applyFont="1" applyBorder="1">
      <alignment vertical="center"/>
    </xf>
    <xf numFmtId="0" fontId="13" fillId="0" borderId="9" xfId="4" applyFont="1" applyBorder="1">
      <alignment vertical="center"/>
    </xf>
    <xf numFmtId="0" fontId="13" fillId="0" borderId="7" xfId="4" applyFont="1" applyBorder="1">
      <alignment vertical="center"/>
    </xf>
    <xf numFmtId="0" fontId="13" fillId="0" borderId="6" xfId="4" applyFont="1" applyBorder="1" applyAlignment="1">
      <alignment horizontal="center" vertical="center"/>
    </xf>
    <xf numFmtId="0" fontId="13" fillId="0" borderId="10" xfId="4" applyFont="1" applyBorder="1" applyAlignment="1">
      <alignment horizontal="center" vertical="center"/>
    </xf>
    <xf numFmtId="0" fontId="16" fillId="0" borderId="11" xfId="4" applyFont="1" applyBorder="1">
      <alignment vertical="center"/>
    </xf>
    <xf numFmtId="3" fontId="16" fillId="0" borderId="3" xfId="4" applyNumberFormat="1" applyFont="1" applyBorder="1">
      <alignment vertical="center"/>
    </xf>
    <xf numFmtId="0" fontId="16" fillId="0" borderId="7" xfId="4" applyFont="1" applyBorder="1">
      <alignment vertical="center"/>
    </xf>
    <xf numFmtId="0" fontId="20" fillId="0" borderId="1" xfId="4" applyFont="1" applyBorder="1" applyAlignment="1">
      <alignment horizontal="center" vertical="center"/>
    </xf>
    <xf numFmtId="0" fontId="20" fillId="0" borderId="3" xfId="4" applyFont="1" applyBorder="1" applyAlignment="1">
      <alignment horizontal="center" vertical="center"/>
    </xf>
    <xf numFmtId="3" fontId="20" fillId="0" borderId="2" xfId="4" applyNumberFormat="1" applyFont="1" applyBorder="1">
      <alignment vertical="center"/>
    </xf>
    <xf numFmtId="0" fontId="16" fillId="0" borderId="10" xfId="4" applyFont="1" applyBorder="1" applyAlignment="1">
      <alignment horizontal="center" vertical="center"/>
    </xf>
    <xf numFmtId="0" fontId="16" fillId="0" borderId="1" xfId="4" applyFont="1" applyBorder="1" applyAlignment="1">
      <alignment vertical="center" shrinkToFit="1"/>
    </xf>
    <xf numFmtId="3" fontId="13" fillId="0" borderId="11" xfId="4" applyNumberFormat="1" applyFont="1" applyBorder="1">
      <alignment vertical="center"/>
    </xf>
    <xf numFmtId="177" fontId="3" fillId="2" borderId="1" xfId="3" applyNumberFormat="1" applyFont="1" applyFill="1" applyBorder="1">
      <alignment vertical="center"/>
    </xf>
    <xf numFmtId="9" fontId="3" fillId="0" borderId="1" xfId="3" applyNumberFormat="1" applyFont="1" applyBorder="1">
      <alignment vertical="center"/>
    </xf>
    <xf numFmtId="0" fontId="8" fillId="3" borderId="12" xfId="0" applyFont="1" applyFill="1" applyBorder="1" applyAlignment="1">
      <alignment horizontal="left" vertical="top" wrapText="1"/>
    </xf>
    <xf numFmtId="0" fontId="8" fillId="3" borderId="8" xfId="0" applyFont="1" applyFill="1" applyBorder="1" applyAlignment="1">
      <alignment horizontal="left" vertical="top" wrapText="1"/>
    </xf>
    <xf numFmtId="0" fontId="25" fillId="3" borderId="12" xfId="0" applyFont="1" applyFill="1" applyBorder="1" applyAlignment="1">
      <alignment horizontal="left" vertical="top" wrapText="1"/>
    </xf>
    <xf numFmtId="0" fontId="8" fillId="3" borderId="14" xfId="0" applyFont="1" applyFill="1" applyBorder="1" applyAlignment="1">
      <alignment horizontal="left" vertical="top" wrapText="1"/>
    </xf>
    <xf numFmtId="0" fontId="8" fillId="3" borderId="13" xfId="0" applyFont="1" applyFill="1" applyBorder="1" applyAlignment="1">
      <alignment horizontal="left" vertical="top" wrapText="1"/>
    </xf>
    <xf numFmtId="0" fontId="18" fillId="0" borderId="5" xfId="0" applyFont="1" applyBorder="1" applyAlignment="1">
      <alignment horizontal="center" vertical="center"/>
    </xf>
    <xf numFmtId="0" fontId="25" fillId="3" borderId="9" xfId="0" applyFont="1" applyFill="1" applyBorder="1" applyAlignment="1">
      <alignment horizontal="left" vertical="top" wrapText="1"/>
    </xf>
    <xf numFmtId="9" fontId="10" fillId="0" borderId="0" xfId="0" applyNumberFormat="1" applyFont="1">
      <alignment vertical="center"/>
    </xf>
    <xf numFmtId="9" fontId="22" fillId="0" borderId="5" xfId="0" applyNumberFormat="1" applyFont="1" applyBorder="1" applyAlignment="1">
      <alignment horizontal="centerContinuous" vertical="center"/>
    </xf>
    <xf numFmtId="9" fontId="22" fillId="0" borderId="7" xfId="0" applyNumberFormat="1" applyFont="1" applyBorder="1">
      <alignment vertical="center"/>
    </xf>
    <xf numFmtId="9" fontId="10" fillId="0" borderId="14" xfId="0" applyNumberFormat="1" applyFont="1" applyBorder="1">
      <alignment vertical="center"/>
    </xf>
    <xf numFmtId="9" fontId="10" fillId="0" borderId="13" xfId="0" applyNumberFormat="1" applyFont="1" applyBorder="1">
      <alignment vertical="center"/>
    </xf>
    <xf numFmtId="9" fontId="10" fillId="0" borderId="5" xfId="0" applyNumberFormat="1" applyFont="1" applyBorder="1">
      <alignment vertical="center"/>
    </xf>
    <xf numFmtId="0" fontId="10" fillId="0" borderId="13" xfId="0" applyFont="1" applyBorder="1" applyAlignment="1">
      <alignment horizontal="left" vertical="top" wrapText="1"/>
    </xf>
    <xf numFmtId="0" fontId="13" fillId="0" borderId="14" xfId="4" applyFont="1" applyBorder="1" applyAlignment="1">
      <alignment horizontal="center" vertical="center"/>
    </xf>
    <xf numFmtId="0" fontId="7" fillId="0" borderId="0" xfId="0" applyFont="1" applyAlignment="1">
      <alignment horizontal="left" vertical="center"/>
    </xf>
    <xf numFmtId="0" fontId="20" fillId="0" borderId="0" xfId="4" applyFont="1" applyBorder="1" applyAlignment="1">
      <alignment horizontal="center" vertical="center"/>
    </xf>
    <xf numFmtId="0" fontId="16" fillId="0" borderId="0" xfId="4" applyFont="1" applyBorder="1" applyAlignment="1">
      <alignment vertical="center" shrinkToFit="1"/>
    </xf>
    <xf numFmtId="0" fontId="16" fillId="0" borderId="0" xfId="4" applyFont="1" applyBorder="1" applyAlignment="1">
      <alignment horizontal="left" vertical="center" shrinkToFit="1"/>
    </xf>
    <xf numFmtId="0" fontId="0" fillId="0" borderId="0" xfId="0" applyBorder="1" applyAlignment="1">
      <alignment vertical="center" shrinkToFit="1"/>
    </xf>
    <xf numFmtId="0" fontId="16" fillId="0" borderId="0" xfId="4" applyFont="1" applyBorder="1">
      <alignment vertical="center"/>
    </xf>
    <xf numFmtId="0" fontId="9" fillId="0" borderId="0" xfId="0" applyFont="1" applyBorder="1">
      <alignment vertical="center"/>
    </xf>
    <xf numFmtId="3" fontId="13" fillId="0" borderId="0" xfId="4" applyNumberFormat="1" applyFont="1" applyBorder="1">
      <alignment vertical="center"/>
    </xf>
    <xf numFmtId="3" fontId="16" fillId="0" borderId="0" xfId="4" applyNumberFormat="1" applyFont="1" applyBorder="1">
      <alignment vertical="center"/>
    </xf>
    <xf numFmtId="3" fontId="20" fillId="0" borderId="0" xfId="4" applyNumberFormat="1" applyFont="1" applyBorder="1">
      <alignment vertical="center"/>
    </xf>
    <xf numFmtId="0" fontId="16" fillId="0" borderId="0" xfId="4" applyFont="1" applyBorder="1" applyAlignment="1">
      <alignment horizontal="center" vertical="center"/>
    </xf>
    <xf numFmtId="0" fontId="32" fillId="0" borderId="0" xfId="0" applyFont="1">
      <alignment vertical="center"/>
    </xf>
    <xf numFmtId="0" fontId="8" fillId="0" borderId="12" xfId="0" applyFont="1" applyBorder="1" applyAlignment="1">
      <alignment horizontal="left" vertical="top" wrapText="1"/>
    </xf>
    <xf numFmtId="0" fontId="8" fillId="0" borderId="14" xfId="0" applyFont="1" applyBorder="1" applyAlignment="1">
      <alignment horizontal="left" vertical="top" wrapText="1"/>
    </xf>
    <xf numFmtId="0" fontId="8" fillId="0" borderId="8" xfId="0" applyFont="1" applyBorder="1" applyAlignment="1">
      <alignment horizontal="left" vertical="top" wrapText="1"/>
    </xf>
    <xf numFmtId="0" fontId="8" fillId="0" borderId="13" xfId="0" applyFont="1" applyBorder="1" applyAlignment="1">
      <alignment horizontal="left" vertical="top" wrapText="1"/>
    </xf>
    <xf numFmtId="0" fontId="25" fillId="0" borderId="12" xfId="0" applyFont="1" applyBorder="1" applyAlignment="1">
      <alignment horizontal="left" vertical="top" wrapText="1"/>
    </xf>
    <xf numFmtId="0" fontId="18" fillId="0" borderId="9" xfId="0" applyFont="1" applyBorder="1" applyAlignment="1">
      <alignment horizontal="left" vertical="top" wrapText="1"/>
    </xf>
    <xf numFmtId="0" fontId="8" fillId="3" borderId="12" xfId="0" applyFont="1" applyFill="1" applyBorder="1" applyAlignment="1">
      <alignment horizontal="left" vertical="top" wrapText="1"/>
    </xf>
    <xf numFmtId="0" fontId="8" fillId="3" borderId="5"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0" xfId="0" applyFont="1" applyFill="1" applyAlignment="1">
      <alignment horizontal="left" vertical="top" wrapText="1"/>
    </xf>
    <xf numFmtId="0" fontId="25" fillId="3" borderId="12" xfId="0" applyFont="1" applyFill="1" applyBorder="1" applyAlignment="1">
      <alignment horizontal="left" vertical="top" wrapText="1"/>
    </xf>
    <xf numFmtId="0" fontId="18" fillId="3" borderId="9" xfId="0" applyFont="1" applyFill="1" applyBorder="1" applyAlignment="1">
      <alignment horizontal="left" vertical="top" wrapText="1"/>
    </xf>
    <xf numFmtId="0" fontId="18" fillId="0" borderId="8" xfId="0" applyFont="1" applyBorder="1" applyAlignment="1">
      <alignment horizontal="left" vertical="top" wrapText="1"/>
    </xf>
    <xf numFmtId="0" fontId="8" fillId="3" borderId="14" xfId="0" applyFont="1" applyFill="1" applyBorder="1" applyAlignment="1">
      <alignment horizontal="left" vertical="top" wrapText="1"/>
    </xf>
    <xf numFmtId="0" fontId="8" fillId="3" borderId="13" xfId="0" applyFont="1" applyFill="1" applyBorder="1" applyAlignment="1">
      <alignment horizontal="left" vertical="top" wrapText="1"/>
    </xf>
    <xf numFmtId="0" fontId="25" fillId="3" borderId="9" xfId="0" applyFont="1" applyFill="1" applyBorder="1" applyAlignment="1">
      <alignment horizontal="left" vertical="top" wrapText="1"/>
    </xf>
    <xf numFmtId="0" fontId="8" fillId="0" borderId="12" xfId="0" applyFont="1" applyBorder="1" applyAlignment="1">
      <alignment vertical="top" wrapText="1"/>
    </xf>
    <xf numFmtId="0" fontId="8" fillId="0" borderId="14" xfId="0" applyFont="1" applyBorder="1" applyAlignment="1">
      <alignment vertical="top" wrapText="1"/>
    </xf>
    <xf numFmtId="0" fontId="8" fillId="0" borderId="8" xfId="0" applyFont="1" applyBorder="1" applyAlignment="1">
      <alignment vertical="top" wrapText="1"/>
    </xf>
    <xf numFmtId="0" fontId="8" fillId="0" borderId="13" xfId="0" applyFont="1" applyBorder="1" applyAlignment="1">
      <alignment vertical="top" wrapText="1"/>
    </xf>
    <xf numFmtId="9" fontId="9" fillId="0" borderId="13" xfId="0" applyNumberFormat="1" applyFont="1" applyBorder="1" applyAlignment="1">
      <alignment horizontal="left" vertical="top" wrapText="1"/>
    </xf>
    <xf numFmtId="0" fontId="26" fillId="3" borderId="12" xfId="0" applyFont="1" applyFill="1" applyBorder="1" applyAlignment="1">
      <alignment horizontal="left" vertical="top" wrapText="1"/>
    </xf>
    <xf numFmtId="0" fontId="13" fillId="0" borderId="2" xfId="0" applyFont="1" applyBorder="1" applyAlignment="1">
      <alignment horizontal="center" vertical="center"/>
    </xf>
    <xf numFmtId="0" fontId="13" fillId="0" borderId="11" xfId="0" applyFont="1" applyBorder="1" applyAlignment="1">
      <alignment horizontal="center" vertical="center"/>
    </xf>
    <xf numFmtId="0" fontId="13" fillId="0" borderId="3" xfId="0" applyFont="1" applyBorder="1" applyAlignment="1">
      <alignment horizontal="center" vertical="center"/>
    </xf>
    <xf numFmtId="0" fontId="8" fillId="0" borderId="4" xfId="0" applyFont="1" applyBorder="1" applyAlignment="1">
      <alignment horizontal="center" vertical="top" textRotation="255"/>
    </xf>
    <xf numFmtId="0" fontId="0" fillId="0" borderId="10" xfId="0" applyBorder="1" applyAlignment="1">
      <alignment horizontal="center" vertical="top" textRotation="255"/>
    </xf>
    <xf numFmtId="0" fontId="8" fillId="0" borderId="5" xfId="0" applyFont="1" applyBorder="1" applyAlignment="1">
      <alignment horizontal="left" vertical="top" wrapText="1"/>
    </xf>
    <xf numFmtId="0" fontId="8" fillId="0" borderId="0" xfId="0" applyFont="1" applyAlignment="1">
      <alignment horizontal="left" vertical="top" wrapText="1"/>
    </xf>
    <xf numFmtId="0" fontId="26" fillId="0" borderId="5" xfId="0" applyFont="1" applyBorder="1" applyAlignment="1">
      <alignment horizontal="left" vertical="top" wrapText="1"/>
    </xf>
    <xf numFmtId="0" fontId="8" fillId="0" borderId="9" xfId="0" applyFont="1" applyBorder="1" applyAlignment="1">
      <alignment horizontal="left" vertical="top" wrapText="1"/>
    </xf>
    <xf numFmtId="0" fontId="8" fillId="3" borderId="9" xfId="0" applyFont="1" applyFill="1" applyBorder="1" applyAlignment="1">
      <alignment horizontal="left" vertical="top" wrapText="1"/>
    </xf>
    <xf numFmtId="0" fontId="17" fillId="3" borderId="12" xfId="0" applyFont="1" applyFill="1" applyBorder="1" applyAlignment="1">
      <alignment horizontal="left" vertical="top" wrapText="1"/>
    </xf>
    <xf numFmtId="0" fontId="17" fillId="0" borderId="12" xfId="0" applyFont="1" applyBorder="1" applyAlignment="1">
      <alignment horizontal="left" vertical="top" wrapText="1"/>
    </xf>
    <xf numFmtId="0" fontId="10" fillId="3" borderId="12" xfId="0" applyFont="1" applyFill="1" applyBorder="1" applyAlignment="1">
      <alignment horizontal="left" vertical="top" wrapText="1"/>
    </xf>
    <xf numFmtId="0" fontId="5" fillId="3" borderId="9" xfId="0" applyFont="1" applyFill="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top" wrapText="1"/>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8" fillId="0" borderId="20" xfId="0" applyFont="1" applyBorder="1" applyAlignment="1">
      <alignment horizontal="left" vertical="top" wrapText="1"/>
    </xf>
    <xf numFmtId="0" fontId="8" fillId="0" borderId="27" xfId="0" applyFont="1" applyBorder="1" applyAlignment="1">
      <alignment horizontal="left" vertical="top" wrapText="1"/>
    </xf>
    <xf numFmtId="0" fontId="8" fillId="0" borderId="28" xfId="0" applyFont="1" applyBorder="1" applyAlignment="1">
      <alignment horizontal="left" vertical="top" wrapText="1"/>
    </xf>
    <xf numFmtId="0" fontId="8" fillId="0" borderId="29" xfId="0" applyFont="1" applyBorder="1" applyAlignment="1">
      <alignment horizontal="left" vertical="top" wrapText="1"/>
    </xf>
    <xf numFmtId="0" fontId="8" fillId="0" borderId="22" xfId="0" applyFont="1"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32" xfId="0" applyFont="1" applyBorder="1" applyAlignment="1">
      <alignment horizontal="left" vertical="top" wrapText="1"/>
    </xf>
    <xf numFmtId="0" fontId="8" fillId="0" borderId="33" xfId="0" applyFont="1" applyBorder="1" applyAlignment="1">
      <alignment horizontal="center" vertical="top" wrapText="1"/>
    </xf>
    <xf numFmtId="0" fontId="8" fillId="0" borderId="34" xfId="0" applyFont="1" applyBorder="1" applyAlignment="1">
      <alignment horizontal="center" vertical="top" wrapText="1"/>
    </xf>
    <xf numFmtId="0" fontId="8" fillId="0" borderId="35" xfId="0" applyFont="1" applyBorder="1" applyAlignment="1">
      <alignment horizontal="center" vertical="top" wrapText="1"/>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36" xfId="0" applyFont="1" applyBorder="1" applyAlignment="1">
      <alignment horizontal="center" vertical="center"/>
    </xf>
    <xf numFmtId="0" fontId="13" fillId="0" borderId="26" xfId="0" applyFont="1" applyBorder="1" applyAlignment="1">
      <alignment horizontal="center" vertical="center"/>
    </xf>
    <xf numFmtId="0" fontId="10" fillId="3" borderId="5" xfId="0" applyFont="1" applyFill="1" applyBorder="1" applyAlignment="1">
      <alignment horizontal="left" vertical="top" wrapText="1"/>
    </xf>
    <xf numFmtId="0" fontId="5" fillId="3" borderId="7" xfId="0" applyFont="1" applyFill="1" applyBorder="1" applyAlignment="1">
      <alignment horizontal="left" vertical="top" wrapText="1"/>
    </xf>
    <xf numFmtId="38" fontId="8" fillId="0" borderId="12" xfId="1" applyFont="1" applyFill="1" applyBorder="1" applyAlignment="1">
      <alignment horizontal="left" vertical="top" wrapText="1"/>
    </xf>
    <xf numFmtId="38" fontId="8" fillId="0" borderId="14" xfId="1" applyFont="1" applyFill="1" applyBorder="1" applyAlignment="1">
      <alignment horizontal="left" vertical="top" wrapText="1"/>
    </xf>
    <xf numFmtId="38" fontId="8" fillId="0" borderId="8" xfId="1" applyFont="1" applyFill="1" applyBorder="1" applyAlignment="1">
      <alignment horizontal="left" vertical="top" wrapText="1"/>
    </xf>
    <xf numFmtId="38" fontId="8" fillId="0" borderId="13" xfId="1" applyFont="1" applyFill="1" applyBorder="1" applyAlignment="1">
      <alignment horizontal="left" vertical="top" wrapText="1"/>
    </xf>
    <xf numFmtId="38" fontId="18" fillId="0" borderId="12" xfId="1" applyFont="1" applyFill="1" applyBorder="1" applyAlignment="1">
      <alignment horizontal="left" vertical="top" wrapText="1"/>
    </xf>
    <xf numFmtId="38" fontId="18" fillId="0" borderId="14" xfId="1" applyFont="1" applyFill="1" applyBorder="1" applyAlignment="1">
      <alignment horizontal="left" vertical="top" wrapText="1"/>
    </xf>
    <xf numFmtId="38" fontId="18" fillId="0" borderId="8" xfId="1" applyFont="1" applyFill="1" applyBorder="1" applyAlignment="1">
      <alignment horizontal="left" vertical="top" wrapText="1"/>
    </xf>
    <xf numFmtId="38" fontId="18" fillId="0" borderId="13" xfId="1" applyFont="1" applyFill="1" applyBorder="1" applyAlignment="1">
      <alignment horizontal="left" vertical="top" wrapText="1"/>
    </xf>
    <xf numFmtId="0" fontId="3" fillId="0" borderId="13"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3" borderId="9" xfId="0" applyFont="1" applyFill="1" applyBorder="1" applyAlignment="1">
      <alignment horizontal="left" vertical="top" wrapText="1"/>
    </xf>
    <xf numFmtId="0" fontId="3" fillId="0" borderId="14" xfId="0" applyFont="1" applyBorder="1" applyAlignment="1">
      <alignment horizontal="left" vertical="top" wrapText="1"/>
    </xf>
    <xf numFmtId="0" fontId="26" fillId="0" borderId="12"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center" vertical="top" textRotation="255"/>
    </xf>
    <xf numFmtId="0" fontId="3" fillId="0" borderId="10" xfId="0" applyFont="1" applyBorder="1" applyAlignment="1">
      <alignment horizontal="center" vertical="top" textRotation="255"/>
    </xf>
    <xf numFmtId="0" fontId="3" fillId="0" borderId="6" xfId="0" applyFont="1" applyBorder="1" applyAlignment="1">
      <alignment horizontal="center" vertical="top" textRotation="255"/>
    </xf>
    <xf numFmtId="0" fontId="8" fillId="0" borderId="13" xfId="0" applyFont="1" applyBorder="1" applyAlignment="1">
      <alignment horizontal="center" vertical="top" wrapText="1"/>
    </xf>
    <xf numFmtId="0" fontId="18" fillId="0" borderId="13" xfId="0" applyFont="1" applyBorder="1" applyAlignment="1">
      <alignment horizontal="left" vertical="top" wrapText="1"/>
    </xf>
    <xf numFmtId="0" fontId="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2" xfId="0" applyFont="1" applyBorder="1" applyAlignment="1">
      <alignment horizontal="left" vertical="top" wrapText="1"/>
    </xf>
    <xf numFmtId="0" fontId="18" fillId="0" borderId="12" xfId="0" applyFont="1" applyBorder="1" applyAlignment="1">
      <alignment horizontal="left" vertical="top" wrapText="1"/>
    </xf>
    <xf numFmtId="0" fontId="18" fillId="0" borderId="14" xfId="0" applyFont="1" applyBorder="1" applyAlignment="1">
      <alignment horizontal="left" vertical="top" wrapText="1"/>
    </xf>
    <xf numFmtId="0" fontId="3" fillId="0" borderId="4" xfId="0" applyFont="1" applyBorder="1" applyAlignment="1">
      <alignment horizontal="center" vertical="top" wrapText="1"/>
    </xf>
    <xf numFmtId="0" fontId="3" fillId="0" borderId="10" xfId="0" applyFont="1" applyBorder="1" applyAlignment="1">
      <alignment horizontal="center" vertical="top" wrapText="1"/>
    </xf>
    <xf numFmtId="0" fontId="3" fillId="0" borderId="6" xfId="0" applyFont="1" applyBorder="1" applyAlignment="1">
      <alignment horizontal="center" vertical="top" wrapText="1"/>
    </xf>
    <xf numFmtId="0" fontId="26" fillId="0" borderId="9" xfId="0" applyFont="1" applyBorder="1" applyAlignment="1">
      <alignment horizontal="left" vertical="top" wrapText="1"/>
    </xf>
    <xf numFmtId="0" fontId="10" fillId="3" borderId="9" xfId="0" applyFont="1" applyFill="1" applyBorder="1" applyAlignment="1">
      <alignment horizontal="left" vertical="top" wrapText="1"/>
    </xf>
    <xf numFmtId="0" fontId="13" fillId="0" borderId="12" xfId="4" applyFont="1" applyBorder="1" applyAlignment="1">
      <alignment horizontal="center" vertical="center"/>
    </xf>
    <xf numFmtId="0" fontId="13" fillId="0" borderId="5" xfId="4" applyFont="1" applyBorder="1" applyAlignment="1">
      <alignment horizontal="center" vertical="center"/>
    </xf>
    <xf numFmtId="0" fontId="13" fillId="0" borderId="14" xfId="4" applyFont="1" applyBorder="1" applyAlignment="1">
      <alignment horizontal="center" vertical="center"/>
    </xf>
    <xf numFmtId="0" fontId="16" fillId="0" borderId="2" xfId="4" applyFont="1" applyBorder="1" applyAlignment="1">
      <alignment horizontal="left" vertical="center" shrinkToFit="1"/>
    </xf>
    <xf numFmtId="0" fontId="0" fillId="0" borderId="3" xfId="0" applyBorder="1" applyAlignment="1">
      <alignment vertical="center" shrinkToFit="1"/>
    </xf>
  </cellXfs>
  <cellStyles count="9">
    <cellStyle name="パーセント" xfId="2" builtinId="5"/>
    <cellStyle name="桁区切り" xfId="1" builtinId="6"/>
    <cellStyle name="桁区切り 2" xfId="8"/>
    <cellStyle name="標準" xfId="0" builtinId="0"/>
    <cellStyle name="標準 14" xfId="5"/>
    <cellStyle name="標準 2" xfId="4"/>
    <cellStyle name="標準 2 2" xfId="6"/>
    <cellStyle name="標準 2 3" xfId="3"/>
    <cellStyle name="標準 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85"/>
  <sheetViews>
    <sheetView topLeftCell="A351" zoomScale="85" zoomScaleNormal="85" workbookViewId="0">
      <selection activeCell="C381" sqref="C381"/>
    </sheetView>
  </sheetViews>
  <sheetFormatPr defaultColWidth="9" defaultRowHeight="13.2" x14ac:dyDescent="0.2"/>
  <cols>
    <col min="1" max="1" width="9" style="1"/>
    <col min="2" max="2" width="52.33203125" style="1" customWidth="1"/>
    <col min="3" max="4" width="8.44140625" style="1" customWidth="1"/>
    <col min="5" max="5" width="6.6640625" style="1" bestFit="1" customWidth="1"/>
    <col min="6" max="6" width="27.88671875" style="1" bestFit="1" customWidth="1"/>
    <col min="7" max="7" width="34.88671875" style="1" bestFit="1" customWidth="1"/>
    <col min="8" max="9" width="36.109375" style="1" bestFit="1" customWidth="1"/>
    <col min="10" max="11" width="9" style="1" customWidth="1"/>
    <col min="12" max="16384" width="9" style="1"/>
  </cols>
  <sheetData>
    <row r="1" spans="1:7" x14ac:dyDescent="0.2">
      <c r="B1" s="1" t="s">
        <v>0</v>
      </c>
    </row>
    <row r="3" spans="1:7" x14ac:dyDescent="0.2">
      <c r="A3" s="2" t="s">
        <v>1</v>
      </c>
      <c r="B3" s="3" t="s">
        <v>2</v>
      </c>
      <c r="C3" s="4" t="s">
        <v>3</v>
      </c>
      <c r="D3" s="5"/>
    </row>
    <row r="4" spans="1:7" x14ac:dyDescent="0.2">
      <c r="A4" s="2">
        <v>1</v>
      </c>
      <c r="B4" s="2" t="s">
        <v>4</v>
      </c>
      <c r="C4" s="6">
        <v>256</v>
      </c>
      <c r="D4" s="7"/>
      <c r="E4"/>
      <c r="F4"/>
      <c r="G4"/>
    </row>
    <row r="5" spans="1:7" x14ac:dyDescent="0.2">
      <c r="A5" s="2">
        <v>2</v>
      </c>
      <c r="B5" s="2" t="s">
        <v>5</v>
      </c>
      <c r="C5" s="6">
        <v>404</v>
      </c>
      <c r="D5" s="7"/>
      <c r="E5"/>
      <c r="F5"/>
      <c r="G5"/>
    </row>
    <row r="6" spans="1:7" x14ac:dyDescent="0.2">
      <c r="A6" s="2">
        <v>3</v>
      </c>
      <c r="B6" s="2" t="s">
        <v>6</v>
      </c>
      <c r="C6" s="6">
        <v>587</v>
      </c>
      <c r="D6" s="7"/>
      <c r="E6"/>
      <c r="F6"/>
      <c r="G6"/>
    </row>
    <row r="7" spans="1:7" x14ac:dyDescent="0.2">
      <c r="A7" s="2">
        <v>4</v>
      </c>
      <c r="B7" s="2" t="s">
        <v>7</v>
      </c>
      <c r="C7" s="6">
        <v>669</v>
      </c>
      <c r="D7" s="7"/>
      <c r="E7"/>
      <c r="F7"/>
      <c r="G7"/>
    </row>
    <row r="8" spans="1:7" x14ac:dyDescent="0.2">
      <c r="A8" s="2">
        <v>5</v>
      </c>
      <c r="B8" s="2" t="s">
        <v>8</v>
      </c>
      <c r="C8" s="6">
        <v>754</v>
      </c>
      <c r="D8" s="7"/>
      <c r="E8"/>
      <c r="F8"/>
      <c r="G8"/>
    </row>
    <row r="9" spans="1:7" x14ac:dyDescent="0.2">
      <c r="A9" s="2">
        <v>6</v>
      </c>
      <c r="B9" s="2" t="s">
        <v>9</v>
      </c>
      <c r="C9" s="6">
        <v>837</v>
      </c>
      <c r="D9" s="7"/>
      <c r="E9"/>
      <c r="F9"/>
      <c r="G9"/>
    </row>
    <row r="10" spans="1:7" x14ac:dyDescent="0.2">
      <c r="A10" s="2">
        <v>7</v>
      </c>
      <c r="B10" s="2" t="s">
        <v>10</v>
      </c>
      <c r="C10" s="6">
        <v>921</v>
      </c>
      <c r="D10" s="7"/>
      <c r="E10"/>
      <c r="F10"/>
      <c r="G10"/>
    </row>
    <row r="11" spans="1:7" x14ac:dyDescent="0.2">
      <c r="A11" s="2">
        <v>8</v>
      </c>
      <c r="B11" s="2" t="s">
        <v>11</v>
      </c>
      <c r="C11" s="6">
        <f>C10+83</f>
        <v>1004</v>
      </c>
      <c r="D11" s="7"/>
      <c r="E11"/>
      <c r="F11"/>
      <c r="G11"/>
    </row>
    <row r="12" spans="1:7" x14ac:dyDescent="0.2">
      <c r="A12" s="2">
        <v>9</v>
      </c>
      <c r="B12" s="2" t="s">
        <v>12</v>
      </c>
      <c r="C12" s="6">
        <f t="shared" ref="C12:C24" si="0">C11+83</f>
        <v>1087</v>
      </c>
      <c r="D12" s="7"/>
      <c r="E12"/>
      <c r="F12"/>
      <c r="G12"/>
    </row>
    <row r="13" spans="1:7" x14ac:dyDescent="0.2">
      <c r="A13" s="2">
        <v>10</v>
      </c>
      <c r="B13" s="2" t="s">
        <v>13</v>
      </c>
      <c r="C13" s="6">
        <f t="shared" si="0"/>
        <v>1170</v>
      </c>
      <c r="D13" s="7"/>
      <c r="E13"/>
      <c r="F13"/>
      <c r="G13"/>
    </row>
    <row r="14" spans="1:7" x14ac:dyDescent="0.2">
      <c r="A14" s="2">
        <v>11</v>
      </c>
      <c r="B14" s="2" t="s">
        <v>14</v>
      </c>
      <c r="C14" s="6">
        <f t="shared" si="0"/>
        <v>1253</v>
      </c>
      <c r="D14" s="7"/>
      <c r="E14"/>
      <c r="F14"/>
      <c r="G14"/>
    </row>
    <row r="15" spans="1:7" x14ac:dyDescent="0.2">
      <c r="A15" s="2">
        <v>12</v>
      </c>
      <c r="B15" s="2" t="s">
        <v>15</v>
      </c>
      <c r="C15" s="6">
        <f t="shared" si="0"/>
        <v>1336</v>
      </c>
      <c r="D15" s="7"/>
      <c r="E15"/>
      <c r="F15"/>
      <c r="G15"/>
    </row>
    <row r="16" spans="1:7" x14ac:dyDescent="0.2">
      <c r="A16" s="2">
        <v>13</v>
      </c>
      <c r="B16" s="2" t="s">
        <v>16</v>
      </c>
      <c r="C16" s="6">
        <f t="shared" si="0"/>
        <v>1419</v>
      </c>
      <c r="D16" s="7"/>
      <c r="E16"/>
      <c r="F16"/>
      <c r="G16"/>
    </row>
    <row r="17" spans="1:7" x14ac:dyDescent="0.2">
      <c r="A17" s="2">
        <v>14</v>
      </c>
      <c r="B17" s="2" t="s">
        <v>17</v>
      </c>
      <c r="C17" s="6">
        <f t="shared" si="0"/>
        <v>1502</v>
      </c>
      <c r="D17" s="7"/>
      <c r="E17"/>
      <c r="F17"/>
      <c r="G17"/>
    </row>
    <row r="18" spans="1:7" x14ac:dyDescent="0.2">
      <c r="A18" s="2">
        <v>15</v>
      </c>
      <c r="B18" s="2" t="s">
        <v>18</v>
      </c>
      <c r="C18" s="6">
        <f t="shared" si="0"/>
        <v>1585</v>
      </c>
      <c r="D18" s="7"/>
      <c r="E18"/>
      <c r="F18"/>
      <c r="G18"/>
    </row>
    <row r="19" spans="1:7" x14ac:dyDescent="0.2">
      <c r="A19" s="2">
        <v>16</v>
      </c>
      <c r="B19" s="2" t="s">
        <v>19</v>
      </c>
      <c r="C19" s="6">
        <f t="shared" si="0"/>
        <v>1668</v>
      </c>
      <c r="D19" s="7"/>
      <c r="E19"/>
      <c r="F19"/>
      <c r="G19"/>
    </row>
    <row r="20" spans="1:7" x14ac:dyDescent="0.2">
      <c r="A20" s="2">
        <v>17</v>
      </c>
      <c r="B20" s="2" t="s">
        <v>20</v>
      </c>
      <c r="C20" s="6">
        <f t="shared" si="0"/>
        <v>1751</v>
      </c>
      <c r="D20" s="7"/>
      <c r="E20"/>
      <c r="F20"/>
      <c r="G20"/>
    </row>
    <row r="21" spans="1:7" x14ac:dyDescent="0.2">
      <c r="A21" s="2">
        <v>18</v>
      </c>
      <c r="B21" s="2" t="s">
        <v>21</v>
      </c>
      <c r="C21" s="6">
        <f t="shared" si="0"/>
        <v>1834</v>
      </c>
      <c r="D21" s="7"/>
      <c r="E21"/>
      <c r="F21"/>
      <c r="G21"/>
    </row>
    <row r="22" spans="1:7" x14ac:dyDescent="0.2">
      <c r="A22" s="2">
        <v>19</v>
      </c>
      <c r="B22" s="2" t="s">
        <v>22</v>
      </c>
      <c r="C22" s="6">
        <f t="shared" si="0"/>
        <v>1917</v>
      </c>
      <c r="D22" s="7"/>
      <c r="E22"/>
      <c r="F22"/>
      <c r="G22"/>
    </row>
    <row r="23" spans="1:7" x14ac:dyDescent="0.2">
      <c r="A23" s="2">
        <v>20</v>
      </c>
      <c r="B23" s="2" t="s">
        <v>23</v>
      </c>
      <c r="C23" s="6">
        <f t="shared" si="0"/>
        <v>2000</v>
      </c>
      <c r="D23" s="7"/>
      <c r="E23"/>
      <c r="F23"/>
      <c r="G23"/>
    </row>
    <row r="24" spans="1:7" x14ac:dyDescent="0.2">
      <c r="A24" s="2">
        <v>21</v>
      </c>
      <c r="B24" s="2" t="s">
        <v>24</v>
      </c>
      <c r="C24" s="6">
        <f t="shared" si="0"/>
        <v>2083</v>
      </c>
      <c r="D24" s="7"/>
      <c r="E24"/>
      <c r="F24"/>
      <c r="G24"/>
    </row>
    <row r="25" spans="1:7" x14ac:dyDescent="0.2">
      <c r="A25" s="2">
        <v>22</v>
      </c>
      <c r="B25" s="2" t="s">
        <v>25</v>
      </c>
      <c r="C25" s="8">
        <v>83</v>
      </c>
      <c r="D25" s="7"/>
    </row>
    <row r="26" spans="1:7" x14ac:dyDescent="0.2">
      <c r="A26" s="2">
        <v>23</v>
      </c>
      <c r="B26" s="2" t="s">
        <v>26</v>
      </c>
      <c r="C26" s="8">
        <f>C25+83</f>
        <v>166</v>
      </c>
      <c r="D26" s="7"/>
    </row>
    <row r="27" spans="1:7" x14ac:dyDescent="0.2">
      <c r="A27" s="2">
        <v>24</v>
      </c>
      <c r="B27" s="2" t="s">
        <v>27</v>
      </c>
      <c r="C27" s="8">
        <f t="shared" ref="C27:C45" si="1">C26+83</f>
        <v>249</v>
      </c>
      <c r="D27" s="7"/>
    </row>
    <row r="28" spans="1:7" x14ac:dyDescent="0.2">
      <c r="A28" s="2">
        <v>25</v>
      </c>
      <c r="B28" s="2" t="s">
        <v>28</v>
      </c>
      <c r="C28" s="8">
        <f t="shared" si="1"/>
        <v>332</v>
      </c>
      <c r="D28" s="7"/>
    </row>
    <row r="29" spans="1:7" x14ac:dyDescent="0.2">
      <c r="A29" s="2">
        <v>26</v>
      </c>
      <c r="B29" s="2" t="s">
        <v>29</v>
      </c>
      <c r="C29" s="8">
        <f t="shared" si="1"/>
        <v>415</v>
      </c>
      <c r="D29" s="7"/>
    </row>
    <row r="30" spans="1:7" x14ac:dyDescent="0.2">
      <c r="A30" s="2">
        <v>27</v>
      </c>
      <c r="B30" s="2" t="s">
        <v>30</v>
      </c>
      <c r="C30" s="8">
        <f t="shared" si="1"/>
        <v>498</v>
      </c>
      <c r="D30" s="7"/>
    </row>
    <row r="31" spans="1:7" x14ac:dyDescent="0.2">
      <c r="A31" s="2">
        <v>28</v>
      </c>
      <c r="B31" s="2" t="s">
        <v>31</v>
      </c>
      <c r="C31" s="8">
        <f t="shared" si="1"/>
        <v>581</v>
      </c>
      <c r="D31" s="7"/>
    </row>
    <row r="32" spans="1:7" x14ac:dyDescent="0.2">
      <c r="A32" s="2">
        <v>29</v>
      </c>
      <c r="B32" s="2" t="s">
        <v>32</v>
      </c>
      <c r="C32" s="8">
        <f t="shared" si="1"/>
        <v>664</v>
      </c>
      <c r="D32" s="7"/>
    </row>
    <row r="33" spans="1:4" x14ac:dyDescent="0.2">
      <c r="A33" s="2">
        <v>30</v>
      </c>
      <c r="B33" s="2" t="s">
        <v>33</v>
      </c>
      <c r="C33" s="8">
        <f t="shared" si="1"/>
        <v>747</v>
      </c>
      <c r="D33" s="7"/>
    </row>
    <row r="34" spans="1:4" x14ac:dyDescent="0.2">
      <c r="A34" s="2">
        <v>31</v>
      </c>
      <c r="B34" s="2" t="s">
        <v>34</v>
      </c>
      <c r="C34" s="8">
        <f t="shared" si="1"/>
        <v>830</v>
      </c>
      <c r="D34" s="7"/>
    </row>
    <row r="35" spans="1:4" x14ac:dyDescent="0.2">
      <c r="A35" s="2">
        <v>32</v>
      </c>
      <c r="B35" s="2" t="s">
        <v>35</v>
      </c>
      <c r="C35" s="8">
        <f t="shared" si="1"/>
        <v>913</v>
      </c>
      <c r="D35" s="7"/>
    </row>
    <row r="36" spans="1:4" x14ac:dyDescent="0.2">
      <c r="A36" s="2">
        <v>33</v>
      </c>
      <c r="B36" s="2" t="s">
        <v>36</v>
      </c>
      <c r="C36" s="8">
        <f t="shared" si="1"/>
        <v>996</v>
      </c>
      <c r="D36" s="7"/>
    </row>
    <row r="37" spans="1:4" x14ac:dyDescent="0.2">
      <c r="A37" s="2">
        <v>34</v>
      </c>
      <c r="B37" s="2" t="s">
        <v>37</v>
      </c>
      <c r="C37" s="8">
        <f t="shared" si="1"/>
        <v>1079</v>
      </c>
      <c r="D37" s="7"/>
    </row>
    <row r="38" spans="1:4" x14ac:dyDescent="0.2">
      <c r="A38" s="2">
        <v>35</v>
      </c>
      <c r="B38" s="2" t="s">
        <v>38</v>
      </c>
      <c r="C38" s="8">
        <f t="shared" si="1"/>
        <v>1162</v>
      </c>
      <c r="D38" s="7"/>
    </row>
    <row r="39" spans="1:4" x14ac:dyDescent="0.2">
      <c r="A39" s="2">
        <v>36</v>
      </c>
      <c r="B39" s="2" t="s">
        <v>39</v>
      </c>
      <c r="C39" s="8">
        <f t="shared" si="1"/>
        <v>1245</v>
      </c>
      <c r="D39" s="7"/>
    </row>
    <row r="40" spans="1:4" x14ac:dyDescent="0.2">
      <c r="A40" s="2">
        <v>37</v>
      </c>
      <c r="B40" s="2" t="s">
        <v>40</v>
      </c>
      <c r="C40" s="8">
        <f t="shared" si="1"/>
        <v>1328</v>
      </c>
      <c r="D40" s="7"/>
    </row>
    <row r="41" spans="1:4" x14ac:dyDescent="0.2">
      <c r="A41" s="2">
        <v>38</v>
      </c>
      <c r="B41" s="2" t="s">
        <v>41</v>
      </c>
      <c r="C41" s="8">
        <f t="shared" si="1"/>
        <v>1411</v>
      </c>
      <c r="D41" s="7"/>
    </row>
    <row r="42" spans="1:4" x14ac:dyDescent="0.2">
      <c r="A42" s="2">
        <v>39</v>
      </c>
      <c r="B42" s="2" t="s">
        <v>42</v>
      </c>
      <c r="C42" s="8">
        <f t="shared" si="1"/>
        <v>1494</v>
      </c>
      <c r="D42" s="7"/>
    </row>
    <row r="43" spans="1:4" x14ac:dyDescent="0.2">
      <c r="A43" s="2">
        <v>40</v>
      </c>
      <c r="B43" s="2" t="s">
        <v>43</v>
      </c>
      <c r="C43" s="8">
        <f t="shared" si="1"/>
        <v>1577</v>
      </c>
      <c r="D43" s="7"/>
    </row>
    <row r="44" spans="1:4" x14ac:dyDescent="0.2">
      <c r="A44" s="2">
        <v>41</v>
      </c>
      <c r="B44" s="2" t="s">
        <v>44</v>
      </c>
      <c r="C44" s="8">
        <f t="shared" si="1"/>
        <v>1660</v>
      </c>
      <c r="D44" s="7"/>
    </row>
    <row r="45" spans="1:4" x14ac:dyDescent="0.2">
      <c r="A45" s="2">
        <v>42</v>
      </c>
      <c r="B45" s="2" t="s">
        <v>45</v>
      </c>
      <c r="C45" s="8">
        <f t="shared" si="1"/>
        <v>1743</v>
      </c>
      <c r="D45" s="7"/>
    </row>
    <row r="46" spans="1:4" x14ac:dyDescent="0.2">
      <c r="A46" s="2">
        <v>43</v>
      </c>
      <c r="B46" s="2" t="s">
        <v>46</v>
      </c>
      <c r="C46" s="6">
        <v>186</v>
      </c>
      <c r="D46" s="7"/>
    </row>
    <row r="47" spans="1:4" x14ac:dyDescent="0.2">
      <c r="A47" s="2">
        <v>44</v>
      </c>
      <c r="B47" s="2" t="s">
        <v>47</v>
      </c>
      <c r="C47" s="6">
        <v>277</v>
      </c>
      <c r="D47" s="7"/>
    </row>
    <row r="48" spans="1:4" x14ac:dyDescent="0.2">
      <c r="A48" s="2">
        <v>45</v>
      </c>
      <c r="B48" s="2" t="s">
        <v>48</v>
      </c>
      <c r="C48" s="6">
        <v>369</v>
      </c>
      <c r="D48" s="7"/>
    </row>
    <row r="49" spans="1:4" x14ac:dyDescent="0.2">
      <c r="A49" s="2">
        <v>46</v>
      </c>
      <c r="B49" s="2" t="s">
        <v>49</v>
      </c>
      <c r="C49" s="6">
        <v>461</v>
      </c>
      <c r="D49" s="7"/>
    </row>
    <row r="50" spans="1:4" x14ac:dyDescent="0.2">
      <c r="A50" s="2">
        <v>47</v>
      </c>
      <c r="B50" s="2" t="s">
        <v>50</v>
      </c>
      <c r="C50" s="6">
        <v>553</v>
      </c>
      <c r="D50" s="7"/>
    </row>
    <row r="51" spans="1:4" x14ac:dyDescent="0.2">
      <c r="A51" s="2">
        <v>48</v>
      </c>
      <c r="B51" s="2" t="s">
        <v>51</v>
      </c>
      <c r="C51" s="6">
        <v>638</v>
      </c>
      <c r="D51" s="7"/>
    </row>
    <row r="52" spans="1:4" x14ac:dyDescent="0.2">
      <c r="A52" s="2">
        <v>49</v>
      </c>
      <c r="B52" s="2" t="s">
        <v>52</v>
      </c>
      <c r="C52" s="6">
        <f>C51+86</f>
        <v>724</v>
      </c>
      <c r="D52" s="7"/>
    </row>
    <row r="53" spans="1:4" x14ac:dyDescent="0.2">
      <c r="A53" s="2">
        <v>50</v>
      </c>
      <c r="B53" s="2" t="s">
        <v>53</v>
      </c>
      <c r="C53" s="6">
        <f t="shared" ref="C53:C65" si="2">C52+86</f>
        <v>810</v>
      </c>
      <c r="D53" s="7"/>
    </row>
    <row r="54" spans="1:4" x14ac:dyDescent="0.2">
      <c r="A54" s="2">
        <v>51</v>
      </c>
      <c r="B54" s="2" t="s">
        <v>54</v>
      </c>
      <c r="C54" s="6">
        <f t="shared" si="2"/>
        <v>896</v>
      </c>
      <c r="D54" s="7"/>
    </row>
    <row r="55" spans="1:4" x14ac:dyDescent="0.2">
      <c r="A55" s="2">
        <v>52</v>
      </c>
      <c r="B55" s="2" t="s">
        <v>55</v>
      </c>
      <c r="C55" s="6">
        <f t="shared" si="2"/>
        <v>982</v>
      </c>
      <c r="D55" s="7"/>
    </row>
    <row r="56" spans="1:4" x14ac:dyDescent="0.2">
      <c r="A56" s="2">
        <v>53</v>
      </c>
      <c r="B56" s="2" t="s">
        <v>56</v>
      </c>
      <c r="C56" s="6">
        <f t="shared" si="2"/>
        <v>1068</v>
      </c>
      <c r="D56" s="7"/>
    </row>
    <row r="57" spans="1:4" x14ac:dyDescent="0.2">
      <c r="A57" s="2">
        <v>54</v>
      </c>
      <c r="B57" s="2" t="s">
        <v>57</v>
      </c>
      <c r="C57" s="6">
        <f t="shared" si="2"/>
        <v>1154</v>
      </c>
      <c r="D57" s="7"/>
    </row>
    <row r="58" spans="1:4" x14ac:dyDescent="0.2">
      <c r="A58" s="2">
        <v>55</v>
      </c>
      <c r="B58" s="2" t="s">
        <v>58</v>
      </c>
      <c r="C58" s="6">
        <f t="shared" si="2"/>
        <v>1240</v>
      </c>
      <c r="D58" s="7"/>
    </row>
    <row r="59" spans="1:4" x14ac:dyDescent="0.2">
      <c r="A59" s="2">
        <v>56</v>
      </c>
      <c r="B59" s="2" t="s">
        <v>59</v>
      </c>
      <c r="C59" s="6">
        <f t="shared" si="2"/>
        <v>1326</v>
      </c>
      <c r="D59" s="7"/>
    </row>
    <row r="60" spans="1:4" x14ac:dyDescent="0.2">
      <c r="A60" s="2">
        <v>57</v>
      </c>
      <c r="B60" s="2" t="s">
        <v>60</v>
      </c>
      <c r="C60" s="6">
        <f t="shared" si="2"/>
        <v>1412</v>
      </c>
      <c r="D60" s="7"/>
    </row>
    <row r="61" spans="1:4" x14ac:dyDescent="0.2">
      <c r="A61" s="2">
        <v>58</v>
      </c>
      <c r="B61" s="2" t="s">
        <v>61</v>
      </c>
      <c r="C61" s="6">
        <f t="shared" si="2"/>
        <v>1498</v>
      </c>
      <c r="D61" s="7"/>
    </row>
    <row r="62" spans="1:4" x14ac:dyDescent="0.2">
      <c r="A62" s="2">
        <v>59</v>
      </c>
      <c r="B62" s="2" t="s">
        <v>62</v>
      </c>
      <c r="C62" s="6">
        <f t="shared" si="2"/>
        <v>1584</v>
      </c>
      <c r="D62" s="7"/>
    </row>
    <row r="63" spans="1:4" x14ac:dyDescent="0.2">
      <c r="A63" s="2">
        <v>60</v>
      </c>
      <c r="B63" s="2" t="s">
        <v>63</v>
      </c>
      <c r="C63" s="6">
        <f t="shared" si="2"/>
        <v>1670</v>
      </c>
      <c r="D63" s="7"/>
    </row>
    <row r="64" spans="1:4" x14ac:dyDescent="0.2">
      <c r="A64" s="2">
        <v>61</v>
      </c>
      <c r="B64" s="2" t="s">
        <v>64</v>
      </c>
      <c r="C64" s="6">
        <f t="shared" si="2"/>
        <v>1756</v>
      </c>
      <c r="D64" s="7"/>
    </row>
    <row r="65" spans="1:4" x14ac:dyDescent="0.2">
      <c r="A65" s="2">
        <v>62</v>
      </c>
      <c r="B65" s="2" t="s">
        <v>65</v>
      </c>
      <c r="C65" s="6">
        <f t="shared" si="2"/>
        <v>1842</v>
      </c>
      <c r="D65" s="7"/>
    </row>
    <row r="66" spans="1:4" x14ac:dyDescent="0.2">
      <c r="A66" s="2">
        <v>63</v>
      </c>
      <c r="B66" s="2" t="s">
        <v>66</v>
      </c>
      <c r="C66" s="8">
        <v>86</v>
      </c>
      <c r="D66" s="7"/>
    </row>
    <row r="67" spans="1:4" x14ac:dyDescent="0.2">
      <c r="A67" s="2">
        <v>64</v>
      </c>
      <c r="B67" s="2" t="s">
        <v>67</v>
      </c>
      <c r="C67" s="8">
        <f>C66+86</f>
        <v>172</v>
      </c>
      <c r="D67" s="7"/>
    </row>
    <row r="68" spans="1:4" x14ac:dyDescent="0.2">
      <c r="A68" s="2">
        <v>65</v>
      </c>
      <c r="B68" s="2" t="s">
        <v>68</v>
      </c>
      <c r="C68" s="8">
        <f t="shared" ref="C68:C86" si="3">C67+86</f>
        <v>258</v>
      </c>
      <c r="D68" s="7"/>
    </row>
    <row r="69" spans="1:4" x14ac:dyDescent="0.2">
      <c r="A69" s="2">
        <v>66</v>
      </c>
      <c r="B69" s="2" t="s">
        <v>69</v>
      </c>
      <c r="C69" s="8">
        <f t="shared" si="3"/>
        <v>344</v>
      </c>
      <c r="D69" s="7"/>
    </row>
    <row r="70" spans="1:4" x14ac:dyDescent="0.2">
      <c r="A70" s="2">
        <v>67</v>
      </c>
      <c r="B70" s="2" t="s">
        <v>70</v>
      </c>
      <c r="C70" s="8">
        <f t="shared" si="3"/>
        <v>430</v>
      </c>
      <c r="D70" s="7"/>
    </row>
    <row r="71" spans="1:4" x14ac:dyDescent="0.2">
      <c r="A71" s="2">
        <v>68</v>
      </c>
      <c r="B71" s="2" t="s">
        <v>71</v>
      </c>
      <c r="C71" s="8">
        <f t="shared" si="3"/>
        <v>516</v>
      </c>
      <c r="D71" s="7"/>
    </row>
    <row r="72" spans="1:4" x14ac:dyDescent="0.2">
      <c r="A72" s="2">
        <v>69</v>
      </c>
      <c r="B72" s="2" t="s">
        <v>72</v>
      </c>
      <c r="C72" s="8">
        <f t="shared" si="3"/>
        <v>602</v>
      </c>
      <c r="D72" s="7"/>
    </row>
    <row r="73" spans="1:4" x14ac:dyDescent="0.2">
      <c r="A73" s="2">
        <v>70</v>
      </c>
      <c r="B73" s="2" t="s">
        <v>73</v>
      </c>
      <c r="C73" s="8">
        <f t="shared" si="3"/>
        <v>688</v>
      </c>
      <c r="D73" s="7"/>
    </row>
    <row r="74" spans="1:4" x14ac:dyDescent="0.2">
      <c r="A74" s="2">
        <v>71</v>
      </c>
      <c r="B74" s="2" t="s">
        <v>74</v>
      </c>
      <c r="C74" s="8">
        <f t="shared" si="3"/>
        <v>774</v>
      </c>
      <c r="D74" s="7"/>
    </row>
    <row r="75" spans="1:4" x14ac:dyDescent="0.2">
      <c r="A75" s="2">
        <v>72</v>
      </c>
      <c r="B75" s="2" t="s">
        <v>75</v>
      </c>
      <c r="C75" s="8">
        <f t="shared" si="3"/>
        <v>860</v>
      </c>
      <c r="D75" s="7"/>
    </row>
    <row r="76" spans="1:4" x14ac:dyDescent="0.2">
      <c r="A76" s="2">
        <v>73</v>
      </c>
      <c r="B76" s="2" t="s">
        <v>76</v>
      </c>
      <c r="C76" s="8">
        <f t="shared" si="3"/>
        <v>946</v>
      </c>
      <c r="D76" s="7"/>
    </row>
    <row r="77" spans="1:4" x14ac:dyDescent="0.2">
      <c r="A77" s="2">
        <v>74</v>
      </c>
      <c r="B77" s="2" t="s">
        <v>77</v>
      </c>
      <c r="C77" s="8">
        <f t="shared" si="3"/>
        <v>1032</v>
      </c>
      <c r="D77" s="7"/>
    </row>
    <row r="78" spans="1:4" x14ac:dyDescent="0.2">
      <c r="A78" s="2">
        <v>75</v>
      </c>
      <c r="B78" s="2" t="s">
        <v>78</v>
      </c>
      <c r="C78" s="8">
        <f t="shared" si="3"/>
        <v>1118</v>
      </c>
      <c r="D78" s="7"/>
    </row>
    <row r="79" spans="1:4" x14ac:dyDescent="0.2">
      <c r="A79" s="2">
        <v>76</v>
      </c>
      <c r="B79" s="2" t="s">
        <v>79</v>
      </c>
      <c r="C79" s="8">
        <f t="shared" si="3"/>
        <v>1204</v>
      </c>
      <c r="D79" s="7"/>
    </row>
    <row r="80" spans="1:4" x14ac:dyDescent="0.2">
      <c r="A80" s="2">
        <v>77</v>
      </c>
      <c r="B80" s="2" t="s">
        <v>80</v>
      </c>
      <c r="C80" s="8">
        <f t="shared" si="3"/>
        <v>1290</v>
      </c>
      <c r="D80" s="7"/>
    </row>
    <row r="81" spans="1:4" x14ac:dyDescent="0.2">
      <c r="A81" s="2">
        <v>78</v>
      </c>
      <c r="B81" s="2" t="s">
        <v>81</v>
      </c>
      <c r="C81" s="8">
        <f t="shared" si="3"/>
        <v>1376</v>
      </c>
      <c r="D81" s="7"/>
    </row>
    <row r="82" spans="1:4" x14ac:dyDescent="0.2">
      <c r="A82" s="2">
        <v>79</v>
      </c>
      <c r="B82" s="2" t="s">
        <v>82</v>
      </c>
      <c r="C82" s="8">
        <f t="shared" si="3"/>
        <v>1462</v>
      </c>
      <c r="D82" s="7"/>
    </row>
    <row r="83" spans="1:4" x14ac:dyDescent="0.2">
      <c r="A83" s="2">
        <v>80</v>
      </c>
      <c r="B83" s="2" t="s">
        <v>83</v>
      </c>
      <c r="C83" s="8">
        <f t="shared" si="3"/>
        <v>1548</v>
      </c>
      <c r="D83" s="7"/>
    </row>
    <row r="84" spans="1:4" x14ac:dyDescent="0.2">
      <c r="A84" s="2">
        <v>81</v>
      </c>
      <c r="B84" s="2" t="s">
        <v>84</v>
      </c>
      <c r="C84" s="8">
        <f t="shared" si="3"/>
        <v>1634</v>
      </c>
      <c r="D84" s="7"/>
    </row>
    <row r="85" spans="1:4" x14ac:dyDescent="0.2">
      <c r="A85" s="2">
        <v>82</v>
      </c>
      <c r="B85" s="2" t="s">
        <v>85</v>
      </c>
      <c r="C85" s="8">
        <f t="shared" si="3"/>
        <v>1720</v>
      </c>
      <c r="D85" s="7"/>
    </row>
    <row r="86" spans="1:4" x14ac:dyDescent="0.2">
      <c r="A86" s="2">
        <v>83</v>
      </c>
      <c r="B86" s="2" t="s">
        <v>86</v>
      </c>
      <c r="C86" s="8">
        <f t="shared" si="3"/>
        <v>1806</v>
      </c>
      <c r="D86" s="7"/>
    </row>
    <row r="87" spans="1:4" x14ac:dyDescent="0.2">
      <c r="A87" s="2">
        <v>84</v>
      </c>
      <c r="B87" s="2" t="s">
        <v>87</v>
      </c>
      <c r="C87" s="6">
        <v>256</v>
      </c>
      <c r="D87" s="7"/>
    </row>
    <row r="88" spans="1:4" x14ac:dyDescent="0.2">
      <c r="A88" s="2">
        <v>85</v>
      </c>
      <c r="B88" s="2" t="s">
        <v>88</v>
      </c>
      <c r="C88" s="6">
        <v>404</v>
      </c>
      <c r="D88" s="7"/>
    </row>
    <row r="89" spans="1:4" x14ac:dyDescent="0.2">
      <c r="A89" s="2">
        <v>86</v>
      </c>
      <c r="B89" s="2" t="s">
        <v>89</v>
      </c>
      <c r="C89" s="6">
        <v>587</v>
      </c>
      <c r="D89" s="7"/>
    </row>
    <row r="90" spans="1:4" x14ac:dyDescent="0.2">
      <c r="A90" s="2">
        <v>87</v>
      </c>
      <c r="B90" s="2" t="s">
        <v>90</v>
      </c>
      <c r="C90" s="6">
        <v>669</v>
      </c>
      <c r="D90" s="7"/>
    </row>
    <row r="91" spans="1:4" x14ac:dyDescent="0.2">
      <c r="A91" s="2">
        <v>88</v>
      </c>
      <c r="B91" s="2" t="s">
        <v>91</v>
      </c>
      <c r="C91" s="6">
        <v>754</v>
      </c>
      <c r="D91" s="7"/>
    </row>
    <row r="92" spans="1:4" x14ac:dyDescent="0.2">
      <c r="A92" s="2">
        <v>89</v>
      </c>
      <c r="B92" s="2" t="s">
        <v>92</v>
      </c>
      <c r="C92" s="6">
        <v>837</v>
      </c>
      <c r="D92" s="7"/>
    </row>
    <row r="93" spans="1:4" x14ac:dyDescent="0.2">
      <c r="A93" s="2">
        <v>90</v>
      </c>
      <c r="B93" s="2" t="s">
        <v>93</v>
      </c>
      <c r="C93" s="6">
        <v>921</v>
      </c>
      <c r="D93" s="7"/>
    </row>
    <row r="94" spans="1:4" x14ac:dyDescent="0.2">
      <c r="A94" s="2">
        <v>91</v>
      </c>
      <c r="B94" s="2" t="s">
        <v>94</v>
      </c>
      <c r="C94" s="6">
        <f>C93+83</f>
        <v>1004</v>
      </c>
      <c r="D94" s="7"/>
    </row>
    <row r="95" spans="1:4" x14ac:dyDescent="0.2">
      <c r="A95" s="2">
        <v>92</v>
      </c>
      <c r="B95" s="2" t="s">
        <v>95</v>
      </c>
      <c r="C95" s="6">
        <f t="shared" ref="C95:C107" si="4">C94+83</f>
        <v>1087</v>
      </c>
      <c r="D95" s="7"/>
    </row>
    <row r="96" spans="1:4" x14ac:dyDescent="0.2">
      <c r="A96" s="2">
        <v>93</v>
      </c>
      <c r="B96" s="2" t="s">
        <v>96</v>
      </c>
      <c r="C96" s="6">
        <f t="shared" si="4"/>
        <v>1170</v>
      </c>
      <c r="D96" s="7"/>
    </row>
    <row r="97" spans="1:4" x14ac:dyDescent="0.2">
      <c r="A97" s="2">
        <v>94</v>
      </c>
      <c r="B97" s="2" t="s">
        <v>97</v>
      </c>
      <c r="C97" s="6">
        <f t="shared" si="4"/>
        <v>1253</v>
      </c>
      <c r="D97" s="7"/>
    </row>
    <row r="98" spans="1:4" x14ac:dyDescent="0.2">
      <c r="A98" s="2">
        <v>95</v>
      </c>
      <c r="B98" s="2" t="s">
        <v>98</v>
      </c>
      <c r="C98" s="6">
        <f t="shared" si="4"/>
        <v>1336</v>
      </c>
      <c r="D98" s="7"/>
    </row>
    <row r="99" spans="1:4" x14ac:dyDescent="0.2">
      <c r="A99" s="2">
        <v>96</v>
      </c>
      <c r="B99" s="2" t="s">
        <v>99</v>
      </c>
      <c r="C99" s="6">
        <f t="shared" si="4"/>
        <v>1419</v>
      </c>
      <c r="D99" s="7"/>
    </row>
    <row r="100" spans="1:4" x14ac:dyDescent="0.2">
      <c r="A100" s="2">
        <v>97</v>
      </c>
      <c r="B100" s="2" t="s">
        <v>100</v>
      </c>
      <c r="C100" s="6">
        <f t="shared" si="4"/>
        <v>1502</v>
      </c>
      <c r="D100" s="7"/>
    </row>
    <row r="101" spans="1:4" x14ac:dyDescent="0.2">
      <c r="A101" s="2">
        <v>98</v>
      </c>
      <c r="B101" s="2" t="s">
        <v>101</v>
      </c>
      <c r="C101" s="6">
        <f t="shared" si="4"/>
        <v>1585</v>
      </c>
      <c r="D101" s="7"/>
    </row>
    <row r="102" spans="1:4" x14ac:dyDescent="0.2">
      <c r="A102" s="2">
        <v>99</v>
      </c>
      <c r="B102" s="2" t="s">
        <v>102</v>
      </c>
      <c r="C102" s="6">
        <f t="shared" si="4"/>
        <v>1668</v>
      </c>
      <c r="D102" s="7"/>
    </row>
    <row r="103" spans="1:4" x14ac:dyDescent="0.2">
      <c r="A103" s="2">
        <v>100</v>
      </c>
      <c r="B103" s="2" t="s">
        <v>103</v>
      </c>
      <c r="C103" s="6">
        <f t="shared" si="4"/>
        <v>1751</v>
      </c>
      <c r="D103" s="7"/>
    </row>
    <row r="104" spans="1:4" x14ac:dyDescent="0.2">
      <c r="A104" s="2">
        <v>101</v>
      </c>
      <c r="B104" s="2" t="s">
        <v>104</v>
      </c>
      <c r="C104" s="6">
        <f t="shared" si="4"/>
        <v>1834</v>
      </c>
      <c r="D104" s="7"/>
    </row>
    <row r="105" spans="1:4" x14ac:dyDescent="0.2">
      <c r="A105" s="2">
        <v>102</v>
      </c>
      <c r="B105" s="2" t="s">
        <v>105</v>
      </c>
      <c r="C105" s="6">
        <f t="shared" si="4"/>
        <v>1917</v>
      </c>
      <c r="D105" s="7"/>
    </row>
    <row r="106" spans="1:4" x14ac:dyDescent="0.2">
      <c r="A106" s="2">
        <v>103</v>
      </c>
      <c r="B106" s="2" t="s">
        <v>106</v>
      </c>
      <c r="C106" s="6">
        <f t="shared" si="4"/>
        <v>2000</v>
      </c>
      <c r="D106" s="7"/>
    </row>
    <row r="107" spans="1:4" x14ac:dyDescent="0.2">
      <c r="A107" s="2">
        <v>104</v>
      </c>
      <c r="B107" s="2" t="s">
        <v>107</v>
      </c>
      <c r="C107" s="6">
        <f t="shared" si="4"/>
        <v>2083</v>
      </c>
      <c r="D107" s="7"/>
    </row>
    <row r="108" spans="1:4" x14ac:dyDescent="0.2">
      <c r="A108" s="2">
        <v>105</v>
      </c>
      <c r="B108" s="2" t="s">
        <v>108</v>
      </c>
      <c r="C108" s="8">
        <v>83</v>
      </c>
      <c r="D108" s="7"/>
    </row>
    <row r="109" spans="1:4" x14ac:dyDescent="0.2">
      <c r="A109" s="2">
        <v>106</v>
      </c>
      <c r="B109" s="2" t="s">
        <v>109</v>
      </c>
      <c r="C109" s="8">
        <f>C108+83</f>
        <v>166</v>
      </c>
      <c r="D109" s="7"/>
    </row>
    <row r="110" spans="1:4" x14ac:dyDescent="0.2">
      <c r="A110" s="2">
        <v>107</v>
      </c>
      <c r="B110" s="2" t="s">
        <v>110</v>
      </c>
      <c r="C110" s="8">
        <f t="shared" ref="C110:C128" si="5">C109+83</f>
        <v>249</v>
      </c>
      <c r="D110" s="7"/>
    </row>
    <row r="111" spans="1:4" x14ac:dyDescent="0.2">
      <c r="A111" s="2">
        <v>108</v>
      </c>
      <c r="B111" s="2" t="s">
        <v>111</v>
      </c>
      <c r="C111" s="8">
        <f t="shared" si="5"/>
        <v>332</v>
      </c>
      <c r="D111" s="7"/>
    </row>
    <row r="112" spans="1:4" x14ac:dyDescent="0.2">
      <c r="A112" s="2">
        <v>109</v>
      </c>
      <c r="B112" s="2" t="s">
        <v>112</v>
      </c>
      <c r="C112" s="8">
        <f t="shared" si="5"/>
        <v>415</v>
      </c>
      <c r="D112" s="7"/>
    </row>
    <row r="113" spans="1:4" x14ac:dyDescent="0.2">
      <c r="A113" s="2">
        <v>110</v>
      </c>
      <c r="B113" s="2" t="s">
        <v>113</v>
      </c>
      <c r="C113" s="8">
        <f t="shared" si="5"/>
        <v>498</v>
      </c>
      <c r="D113" s="7"/>
    </row>
    <row r="114" spans="1:4" x14ac:dyDescent="0.2">
      <c r="A114" s="2">
        <v>111</v>
      </c>
      <c r="B114" s="2" t="s">
        <v>114</v>
      </c>
      <c r="C114" s="8">
        <f t="shared" si="5"/>
        <v>581</v>
      </c>
      <c r="D114" s="7"/>
    </row>
    <row r="115" spans="1:4" x14ac:dyDescent="0.2">
      <c r="A115" s="2">
        <v>112</v>
      </c>
      <c r="B115" s="2" t="s">
        <v>115</v>
      </c>
      <c r="C115" s="8">
        <f t="shared" si="5"/>
        <v>664</v>
      </c>
      <c r="D115" s="7"/>
    </row>
    <row r="116" spans="1:4" x14ac:dyDescent="0.2">
      <c r="A116" s="2">
        <v>113</v>
      </c>
      <c r="B116" s="2" t="s">
        <v>116</v>
      </c>
      <c r="C116" s="8">
        <f t="shared" si="5"/>
        <v>747</v>
      </c>
      <c r="D116" s="7"/>
    </row>
    <row r="117" spans="1:4" x14ac:dyDescent="0.2">
      <c r="A117" s="2">
        <v>114</v>
      </c>
      <c r="B117" s="2" t="s">
        <v>117</v>
      </c>
      <c r="C117" s="8">
        <f t="shared" si="5"/>
        <v>830</v>
      </c>
      <c r="D117" s="7"/>
    </row>
    <row r="118" spans="1:4" x14ac:dyDescent="0.2">
      <c r="A118" s="2">
        <v>115</v>
      </c>
      <c r="B118" s="2" t="s">
        <v>118</v>
      </c>
      <c r="C118" s="8">
        <f t="shared" si="5"/>
        <v>913</v>
      </c>
      <c r="D118" s="7"/>
    </row>
    <row r="119" spans="1:4" x14ac:dyDescent="0.2">
      <c r="A119" s="2">
        <v>116</v>
      </c>
      <c r="B119" s="2" t="s">
        <v>119</v>
      </c>
      <c r="C119" s="8">
        <f t="shared" si="5"/>
        <v>996</v>
      </c>
      <c r="D119" s="7"/>
    </row>
    <row r="120" spans="1:4" x14ac:dyDescent="0.2">
      <c r="A120" s="2">
        <v>117</v>
      </c>
      <c r="B120" s="2" t="s">
        <v>120</v>
      </c>
      <c r="C120" s="8">
        <f t="shared" si="5"/>
        <v>1079</v>
      </c>
      <c r="D120" s="7"/>
    </row>
    <row r="121" spans="1:4" x14ac:dyDescent="0.2">
      <c r="A121" s="2">
        <v>118</v>
      </c>
      <c r="B121" s="2" t="s">
        <v>121</v>
      </c>
      <c r="C121" s="8">
        <f t="shared" si="5"/>
        <v>1162</v>
      </c>
      <c r="D121" s="7"/>
    </row>
    <row r="122" spans="1:4" x14ac:dyDescent="0.2">
      <c r="A122" s="2">
        <v>119</v>
      </c>
      <c r="B122" s="2" t="s">
        <v>122</v>
      </c>
      <c r="C122" s="8">
        <f t="shared" si="5"/>
        <v>1245</v>
      </c>
      <c r="D122" s="7"/>
    </row>
    <row r="123" spans="1:4" x14ac:dyDescent="0.2">
      <c r="A123" s="2">
        <v>120</v>
      </c>
      <c r="B123" s="2" t="s">
        <v>123</v>
      </c>
      <c r="C123" s="8">
        <f t="shared" si="5"/>
        <v>1328</v>
      </c>
      <c r="D123" s="7"/>
    </row>
    <row r="124" spans="1:4" x14ac:dyDescent="0.2">
      <c r="A124" s="2">
        <v>121</v>
      </c>
      <c r="B124" s="2" t="s">
        <v>124</v>
      </c>
      <c r="C124" s="8">
        <f t="shared" si="5"/>
        <v>1411</v>
      </c>
      <c r="D124" s="7"/>
    </row>
    <row r="125" spans="1:4" x14ac:dyDescent="0.2">
      <c r="A125" s="2">
        <v>122</v>
      </c>
      <c r="B125" s="2" t="s">
        <v>125</v>
      </c>
      <c r="C125" s="8">
        <f t="shared" si="5"/>
        <v>1494</v>
      </c>
      <c r="D125" s="7"/>
    </row>
    <row r="126" spans="1:4" x14ac:dyDescent="0.2">
      <c r="A126" s="2">
        <v>123</v>
      </c>
      <c r="B126" s="2" t="s">
        <v>126</v>
      </c>
      <c r="C126" s="8">
        <f t="shared" si="5"/>
        <v>1577</v>
      </c>
      <c r="D126" s="7"/>
    </row>
    <row r="127" spans="1:4" x14ac:dyDescent="0.2">
      <c r="A127" s="2">
        <v>124</v>
      </c>
      <c r="B127" s="2" t="s">
        <v>127</v>
      </c>
      <c r="C127" s="8">
        <f t="shared" si="5"/>
        <v>1660</v>
      </c>
      <c r="D127" s="7"/>
    </row>
    <row r="128" spans="1:4" x14ac:dyDescent="0.2">
      <c r="A128" s="2">
        <v>125</v>
      </c>
      <c r="B128" s="2" t="s">
        <v>128</v>
      </c>
      <c r="C128" s="8">
        <f t="shared" si="5"/>
        <v>1743</v>
      </c>
      <c r="D128" s="7"/>
    </row>
    <row r="129" spans="1:4" x14ac:dyDescent="0.2">
      <c r="A129" s="2">
        <v>126</v>
      </c>
      <c r="B129" s="2" t="s">
        <v>129</v>
      </c>
      <c r="C129" s="6">
        <v>106</v>
      </c>
      <c r="D129" s="7"/>
    </row>
    <row r="130" spans="1:4" x14ac:dyDescent="0.2">
      <c r="A130" s="2">
        <v>127</v>
      </c>
      <c r="B130" s="2" t="s">
        <v>130</v>
      </c>
      <c r="C130" s="6">
        <v>153</v>
      </c>
      <c r="D130" s="7"/>
    </row>
    <row r="131" spans="1:4" x14ac:dyDescent="0.2">
      <c r="A131" s="2">
        <v>128</v>
      </c>
      <c r="B131" s="2" t="s">
        <v>131</v>
      </c>
      <c r="C131" s="6">
        <v>197</v>
      </c>
      <c r="D131" s="7"/>
    </row>
    <row r="132" spans="1:4" x14ac:dyDescent="0.2">
      <c r="A132" s="2">
        <v>129</v>
      </c>
      <c r="B132" s="2" t="s">
        <v>132</v>
      </c>
      <c r="C132" s="6">
        <v>239</v>
      </c>
      <c r="D132" s="7"/>
    </row>
    <row r="133" spans="1:4" x14ac:dyDescent="0.2">
      <c r="A133" s="2">
        <v>130</v>
      </c>
      <c r="B133" s="2" t="s">
        <v>133</v>
      </c>
      <c r="C133" s="6">
        <v>275</v>
      </c>
      <c r="D133" s="7"/>
    </row>
    <row r="134" spans="1:4" x14ac:dyDescent="0.2">
      <c r="A134" s="2">
        <v>131</v>
      </c>
      <c r="B134" s="2" t="s">
        <v>134</v>
      </c>
      <c r="C134" s="6">
        <v>311</v>
      </c>
      <c r="D134" s="7"/>
    </row>
    <row r="135" spans="1:4" x14ac:dyDescent="0.2">
      <c r="A135" s="2">
        <v>132</v>
      </c>
      <c r="B135" s="2" t="s">
        <v>135</v>
      </c>
      <c r="C135" s="6">
        <f>C134+35</f>
        <v>346</v>
      </c>
      <c r="D135" s="7"/>
    </row>
    <row r="136" spans="1:4" x14ac:dyDescent="0.2">
      <c r="A136" s="2">
        <v>133</v>
      </c>
      <c r="B136" s="2" t="s">
        <v>136</v>
      </c>
      <c r="C136" s="6">
        <f t="shared" ref="C136:C169" si="6">C135+35</f>
        <v>381</v>
      </c>
      <c r="D136" s="7"/>
    </row>
    <row r="137" spans="1:4" x14ac:dyDescent="0.2">
      <c r="A137" s="2">
        <v>134</v>
      </c>
      <c r="B137" s="2" t="s">
        <v>137</v>
      </c>
      <c r="C137" s="6">
        <f t="shared" si="6"/>
        <v>416</v>
      </c>
      <c r="D137" s="7"/>
    </row>
    <row r="138" spans="1:4" x14ac:dyDescent="0.2">
      <c r="A138" s="2">
        <v>135</v>
      </c>
      <c r="B138" s="2" t="s">
        <v>138</v>
      </c>
      <c r="C138" s="6">
        <f t="shared" si="6"/>
        <v>451</v>
      </c>
      <c r="D138" s="7"/>
    </row>
    <row r="139" spans="1:4" x14ac:dyDescent="0.2">
      <c r="A139" s="2">
        <v>136</v>
      </c>
      <c r="B139" s="2" t="s">
        <v>139</v>
      </c>
      <c r="C139" s="6">
        <f t="shared" si="6"/>
        <v>486</v>
      </c>
      <c r="D139" s="7"/>
    </row>
    <row r="140" spans="1:4" x14ac:dyDescent="0.2">
      <c r="A140" s="2">
        <v>137</v>
      </c>
      <c r="B140" s="2" t="s">
        <v>140</v>
      </c>
      <c r="C140" s="6">
        <f t="shared" si="6"/>
        <v>521</v>
      </c>
      <c r="D140" s="7"/>
    </row>
    <row r="141" spans="1:4" x14ac:dyDescent="0.2">
      <c r="A141" s="2">
        <v>138</v>
      </c>
      <c r="B141" s="2" t="s">
        <v>141</v>
      </c>
      <c r="C141" s="6">
        <f t="shared" si="6"/>
        <v>556</v>
      </c>
      <c r="D141" s="7"/>
    </row>
    <row r="142" spans="1:4" x14ac:dyDescent="0.2">
      <c r="A142" s="2">
        <v>139</v>
      </c>
      <c r="B142" s="2" t="s">
        <v>142</v>
      </c>
      <c r="C142" s="6">
        <f t="shared" si="6"/>
        <v>591</v>
      </c>
      <c r="D142" s="7"/>
    </row>
    <row r="143" spans="1:4" x14ac:dyDescent="0.2">
      <c r="A143" s="2">
        <v>140</v>
      </c>
      <c r="B143" s="2" t="s">
        <v>143</v>
      </c>
      <c r="C143" s="6">
        <f t="shared" si="6"/>
        <v>626</v>
      </c>
      <c r="D143" s="7"/>
    </row>
    <row r="144" spans="1:4" x14ac:dyDescent="0.2">
      <c r="A144" s="2">
        <v>141</v>
      </c>
      <c r="B144" s="2" t="s">
        <v>144</v>
      </c>
      <c r="C144" s="6">
        <f t="shared" si="6"/>
        <v>661</v>
      </c>
      <c r="D144" s="7"/>
    </row>
    <row r="145" spans="1:4" x14ac:dyDescent="0.2">
      <c r="A145" s="2">
        <v>142</v>
      </c>
      <c r="B145" s="2" t="s">
        <v>145</v>
      </c>
      <c r="C145" s="6">
        <f t="shared" si="6"/>
        <v>696</v>
      </c>
      <c r="D145" s="7"/>
    </row>
    <row r="146" spans="1:4" x14ac:dyDescent="0.2">
      <c r="A146" s="2">
        <v>143</v>
      </c>
      <c r="B146" s="2" t="s">
        <v>146</v>
      </c>
      <c r="C146" s="6">
        <f t="shared" si="6"/>
        <v>731</v>
      </c>
      <c r="D146" s="7"/>
    </row>
    <row r="147" spans="1:4" x14ac:dyDescent="0.2">
      <c r="A147" s="2">
        <v>144</v>
      </c>
      <c r="B147" s="2" t="s">
        <v>147</v>
      </c>
      <c r="C147" s="6">
        <f t="shared" si="6"/>
        <v>766</v>
      </c>
      <c r="D147" s="7"/>
    </row>
    <row r="148" spans="1:4" x14ac:dyDescent="0.2">
      <c r="A148" s="2">
        <v>145</v>
      </c>
      <c r="B148" s="2" t="s">
        <v>148</v>
      </c>
      <c r="C148" s="6">
        <f t="shared" si="6"/>
        <v>801</v>
      </c>
      <c r="D148" s="7"/>
    </row>
    <row r="149" spans="1:4" x14ac:dyDescent="0.2">
      <c r="A149" s="2">
        <v>146</v>
      </c>
      <c r="B149" s="2" t="s">
        <v>149</v>
      </c>
      <c r="C149" s="6">
        <f t="shared" si="6"/>
        <v>836</v>
      </c>
      <c r="D149" s="7"/>
    </row>
    <row r="150" spans="1:4" x14ac:dyDescent="0.2">
      <c r="A150" s="2">
        <v>147</v>
      </c>
      <c r="B150" s="2" t="s">
        <v>150</v>
      </c>
      <c r="C150" s="6">
        <f t="shared" si="6"/>
        <v>871</v>
      </c>
      <c r="D150" s="7"/>
    </row>
    <row r="151" spans="1:4" x14ac:dyDescent="0.2">
      <c r="A151" s="2">
        <v>148</v>
      </c>
      <c r="B151" s="2" t="s">
        <v>151</v>
      </c>
      <c r="C151" s="6">
        <f t="shared" si="6"/>
        <v>906</v>
      </c>
      <c r="D151" s="7"/>
    </row>
    <row r="152" spans="1:4" x14ac:dyDescent="0.2">
      <c r="A152" s="2">
        <v>149</v>
      </c>
      <c r="B152" s="2" t="s">
        <v>152</v>
      </c>
      <c r="C152" s="6">
        <f t="shared" si="6"/>
        <v>941</v>
      </c>
      <c r="D152" s="7"/>
    </row>
    <row r="153" spans="1:4" x14ac:dyDescent="0.2">
      <c r="A153" s="2">
        <v>150</v>
      </c>
      <c r="B153" s="2" t="s">
        <v>153</v>
      </c>
      <c r="C153" s="6">
        <f t="shared" si="6"/>
        <v>976</v>
      </c>
      <c r="D153" s="7"/>
    </row>
    <row r="154" spans="1:4" x14ac:dyDescent="0.2">
      <c r="A154" s="2">
        <v>151</v>
      </c>
      <c r="B154" s="2" t="s">
        <v>154</v>
      </c>
      <c r="C154" s="6">
        <f t="shared" si="6"/>
        <v>1011</v>
      </c>
      <c r="D154" s="7"/>
    </row>
    <row r="155" spans="1:4" x14ac:dyDescent="0.2">
      <c r="A155" s="2">
        <v>152</v>
      </c>
      <c r="B155" s="2" t="s">
        <v>155</v>
      </c>
      <c r="C155" s="6">
        <f t="shared" si="6"/>
        <v>1046</v>
      </c>
      <c r="D155" s="7"/>
    </row>
    <row r="156" spans="1:4" x14ac:dyDescent="0.2">
      <c r="A156" s="2">
        <v>153</v>
      </c>
      <c r="B156" s="2" t="s">
        <v>156</v>
      </c>
      <c r="C156" s="6">
        <f t="shared" si="6"/>
        <v>1081</v>
      </c>
      <c r="D156" s="7"/>
    </row>
    <row r="157" spans="1:4" x14ac:dyDescent="0.2">
      <c r="A157" s="2">
        <v>154</v>
      </c>
      <c r="B157" s="2" t="s">
        <v>157</v>
      </c>
      <c r="C157" s="6">
        <f t="shared" si="6"/>
        <v>1116</v>
      </c>
      <c r="D157" s="7"/>
    </row>
    <row r="158" spans="1:4" x14ac:dyDescent="0.2">
      <c r="A158" s="2">
        <v>155</v>
      </c>
      <c r="B158" s="2" t="s">
        <v>158</v>
      </c>
      <c r="C158" s="6">
        <f t="shared" si="6"/>
        <v>1151</v>
      </c>
      <c r="D158" s="7"/>
    </row>
    <row r="159" spans="1:4" x14ac:dyDescent="0.2">
      <c r="A159" s="2">
        <v>156</v>
      </c>
      <c r="B159" s="2" t="s">
        <v>159</v>
      </c>
      <c r="C159" s="6">
        <f t="shared" si="6"/>
        <v>1186</v>
      </c>
      <c r="D159" s="7"/>
    </row>
    <row r="160" spans="1:4" x14ac:dyDescent="0.2">
      <c r="A160" s="2">
        <v>157</v>
      </c>
      <c r="B160" s="2" t="s">
        <v>160</v>
      </c>
      <c r="C160" s="6">
        <f t="shared" si="6"/>
        <v>1221</v>
      </c>
      <c r="D160" s="7"/>
    </row>
    <row r="161" spans="1:4" x14ac:dyDescent="0.2">
      <c r="A161" s="2">
        <v>158</v>
      </c>
      <c r="B161" s="2" t="s">
        <v>161</v>
      </c>
      <c r="C161" s="6">
        <f t="shared" si="6"/>
        <v>1256</v>
      </c>
      <c r="D161" s="7"/>
    </row>
    <row r="162" spans="1:4" x14ac:dyDescent="0.2">
      <c r="A162" s="2">
        <v>159</v>
      </c>
      <c r="B162" s="2" t="s">
        <v>162</v>
      </c>
      <c r="C162" s="6">
        <f t="shared" si="6"/>
        <v>1291</v>
      </c>
      <c r="D162" s="7"/>
    </row>
    <row r="163" spans="1:4" x14ac:dyDescent="0.2">
      <c r="A163" s="2">
        <v>160</v>
      </c>
      <c r="B163" s="2" t="s">
        <v>163</v>
      </c>
      <c r="C163" s="6">
        <f t="shared" si="6"/>
        <v>1326</v>
      </c>
      <c r="D163" s="7"/>
    </row>
    <row r="164" spans="1:4" x14ac:dyDescent="0.2">
      <c r="A164" s="2">
        <v>161</v>
      </c>
      <c r="B164" s="2" t="s">
        <v>164</v>
      </c>
      <c r="C164" s="6">
        <f t="shared" si="6"/>
        <v>1361</v>
      </c>
      <c r="D164" s="7"/>
    </row>
    <row r="165" spans="1:4" x14ac:dyDescent="0.2">
      <c r="A165" s="2">
        <v>162</v>
      </c>
      <c r="B165" s="2" t="s">
        <v>165</v>
      </c>
      <c r="C165" s="6">
        <f t="shared" si="6"/>
        <v>1396</v>
      </c>
      <c r="D165" s="7"/>
    </row>
    <row r="166" spans="1:4" x14ac:dyDescent="0.2">
      <c r="A166" s="2">
        <v>163</v>
      </c>
      <c r="B166" s="2" t="s">
        <v>166</v>
      </c>
      <c r="C166" s="6">
        <f t="shared" si="6"/>
        <v>1431</v>
      </c>
      <c r="D166" s="7"/>
    </row>
    <row r="167" spans="1:4" x14ac:dyDescent="0.2">
      <c r="A167" s="2">
        <v>164</v>
      </c>
      <c r="B167" s="2" t="s">
        <v>167</v>
      </c>
      <c r="C167" s="6">
        <f t="shared" si="6"/>
        <v>1466</v>
      </c>
      <c r="D167" s="7"/>
    </row>
    <row r="168" spans="1:4" x14ac:dyDescent="0.2">
      <c r="A168" s="2">
        <v>165</v>
      </c>
      <c r="B168" s="2" t="s">
        <v>168</v>
      </c>
      <c r="C168" s="6">
        <f t="shared" si="6"/>
        <v>1501</v>
      </c>
      <c r="D168" s="7"/>
    </row>
    <row r="169" spans="1:4" x14ac:dyDescent="0.2">
      <c r="A169" s="2">
        <v>166</v>
      </c>
      <c r="B169" s="2" t="s">
        <v>169</v>
      </c>
      <c r="C169" s="6">
        <f t="shared" si="6"/>
        <v>1536</v>
      </c>
      <c r="D169" s="7"/>
    </row>
    <row r="170" spans="1:4" x14ac:dyDescent="0.2">
      <c r="A170" s="2">
        <v>167</v>
      </c>
      <c r="B170" s="2" t="s">
        <v>170</v>
      </c>
      <c r="C170" s="8">
        <v>35</v>
      </c>
      <c r="D170" s="7"/>
    </row>
    <row r="171" spans="1:4" x14ac:dyDescent="0.2">
      <c r="A171" s="2">
        <v>168</v>
      </c>
      <c r="B171" s="2" t="s">
        <v>171</v>
      </c>
      <c r="C171" s="8">
        <f>C170+35</f>
        <v>70</v>
      </c>
      <c r="D171" s="7"/>
    </row>
    <row r="172" spans="1:4" x14ac:dyDescent="0.2">
      <c r="A172" s="2">
        <v>169</v>
      </c>
      <c r="B172" s="2" t="s">
        <v>172</v>
      </c>
      <c r="C172" s="8">
        <f t="shared" ref="C172:C211" si="7">C171+35</f>
        <v>105</v>
      </c>
      <c r="D172" s="7"/>
    </row>
    <row r="173" spans="1:4" x14ac:dyDescent="0.2">
      <c r="A173" s="2">
        <v>170</v>
      </c>
      <c r="B173" s="2" t="s">
        <v>173</v>
      </c>
      <c r="C173" s="8">
        <f t="shared" si="7"/>
        <v>140</v>
      </c>
      <c r="D173" s="7"/>
    </row>
    <row r="174" spans="1:4" x14ac:dyDescent="0.2">
      <c r="A174" s="2">
        <v>171</v>
      </c>
      <c r="B174" s="2" t="s">
        <v>174</v>
      </c>
      <c r="C174" s="8">
        <f t="shared" si="7"/>
        <v>175</v>
      </c>
      <c r="D174" s="7"/>
    </row>
    <row r="175" spans="1:4" x14ac:dyDescent="0.2">
      <c r="A175" s="2">
        <v>172</v>
      </c>
      <c r="B175" s="2" t="s">
        <v>175</v>
      </c>
      <c r="C175" s="8">
        <f t="shared" si="7"/>
        <v>210</v>
      </c>
      <c r="D175" s="7"/>
    </row>
    <row r="176" spans="1:4" x14ac:dyDescent="0.2">
      <c r="A176" s="2">
        <v>173</v>
      </c>
      <c r="B176" s="2" t="s">
        <v>176</v>
      </c>
      <c r="C176" s="8">
        <f t="shared" si="7"/>
        <v>245</v>
      </c>
      <c r="D176" s="7"/>
    </row>
    <row r="177" spans="1:4" x14ac:dyDescent="0.2">
      <c r="A177" s="2">
        <v>174</v>
      </c>
      <c r="B177" s="2" t="s">
        <v>177</v>
      </c>
      <c r="C177" s="8">
        <f t="shared" si="7"/>
        <v>280</v>
      </c>
      <c r="D177" s="7"/>
    </row>
    <row r="178" spans="1:4" x14ac:dyDescent="0.2">
      <c r="A178" s="2">
        <v>175</v>
      </c>
      <c r="B178" s="2" t="s">
        <v>178</v>
      </c>
      <c r="C178" s="8">
        <f t="shared" si="7"/>
        <v>315</v>
      </c>
      <c r="D178" s="7"/>
    </row>
    <row r="179" spans="1:4" x14ac:dyDescent="0.2">
      <c r="A179" s="2">
        <v>176</v>
      </c>
      <c r="B179" s="2" t="s">
        <v>179</v>
      </c>
      <c r="C179" s="8">
        <f t="shared" si="7"/>
        <v>350</v>
      </c>
      <c r="D179" s="7"/>
    </row>
    <row r="180" spans="1:4" x14ac:dyDescent="0.2">
      <c r="A180" s="2">
        <v>177</v>
      </c>
      <c r="B180" s="2" t="s">
        <v>180</v>
      </c>
      <c r="C180" s="8">
        <f t="shared" si="7"/>
        <v>385</v>
      </c>
      <c r="D180" s="7"/>
    </row>
    <row r="181" spans="1:4" x14ac:dyDescent="0.2">
      <c r="A181" s="2">
        <v>178</v>
      </c>
      <c r="B181" s="2" t="s">
        <v>181</v>
      </c>
      <c r="C181" s="8">
        <f t="shared" si="7"/>
        <v>420</v>
      </c>
      <c r="D181" s="7"/>
    </row>
    <row r="182" spans="1:4" x14ac:dyDescent="0.2">
      <c r="A182" s="2">
        <v>179</v>
      </c>
      <c r="B182" s="2" t="s">
        <v>182</v>
      </c>
      <c r="C182" s="8">
        <f t="shared" si="7"/>
        <v>455</v>
      </c>
      <c r="D182" s="7"/>
    </row>
    <row r="183" spans="1:4" x14ac:dyDescent="0.2">
      <c r="A183" s="2">
        <v>180</v>
      </c>
      <c r="B183" s="2" t="s">
        <v>183</v>
      </c>
      <c r="C183" s="8">
        <f t="shared" si="7"/>
        <v>490</v>
      </c>
      <c r="D183" s="7"/>
    </row>
    <row r="184" spans="1:4" x14ac:dyDescent="0.2">
      <c r="A184" s="2">
        <v>181</v>
      </c>
      <c r="B184" s="2" t="s">
        <v>184</v>
      </c>
      <c r="C184" s="8">
        <f t="shared" si="7"/>
        <v>525</v>
      </c>
      <c r="D184" s="7"/>
    </row>
    <row r="185" spans="1:4" x14ac:dyDescent="0.2">
      <c r="A185" s="2">
        <v>182</v>
      </c>
      <c r="B185" s="2" t="s">
        <v>185</v>
      </c>
      <c r="C185" s="8">
        <f t="shared" si="7"/>
        <v>560</v>
      </c>
      <c r="D185" s="7"/>
    </row>
    <row r="186" spans="1:4" x14ac:dyDescent="0.2">
      <c r="A186" s="2">
        <v>183</v>
      </c>
      <c r="B186" s="2" t="s">
        <v>186</v>
      </c>
      <c r="C186" s="8">
        <f t="shared" si="7"/>
        <v>595</v>
      </c>
      <c r="D186" s="7"/>
    </row>
    <row r="187" spans="1:4" x14ac:dyDescent="0.2">
      <c r="A187" s="2">
        <v>184</v>
      </c>
      <c r="B187" s="2" t="s">
        <v>187</v>
      </c>
      <c r="C187" s="8">
        <f t="shared" si="7"/>
        <v>630</v>
      </c>
      <c r="D187" s="7"/>
    </row>
    <row r="188" spans="1:4" x14ac:dyDescent="0.2">
      <c r="A188" s="2">
        <v>185</v>
      </c>
      <c r="B188" s="2" t="s">
        <v>188</v>
      </c>
      <c r="C188" s="8">
        <f t="shared" si="7"/>
        <v>665</v>
      </c>
      <c r="D188" s="7"/>
    </row>
    <row r="189" spans="1:4" x14ac:dyDescent="0.2">
      <c r="A189" s="2">
        <v>186</v>
      </c>
      <c r="B189" s="2" t="s">
        <v>189</v>
      </c>
      <c r="C189" s="8">
        <f t="shared" si="7"/>
        <v>700</v>
      </c>
      <c r="D189" s="7"/>
    </row>
    <row r="190" spans="1:4" x14ac:dyDescent="0.2">
      <c r="A190" s="2">
        <v>187</v>
      </c>
      <c r="B190" s="2" t="s">
        <v>190</v>
      </c>
      <c r="C190" s="8">
        <f t="shared" si="7"/>
        <v>735</v>
      </c>
      <c r="D190" s="7"/>
    </row>
    <row r="191" spans="1:4" x14ac:dyDescent="0.2">
      <c r="A191" s="2">
        <v>188</v>
      </c>
      <c r="B191" s="2" t="s">
        <v>191</v>
      </c>
      <c r="C191" s="8">
        <f t="shared" si="7"/>
        <v>770</v>
      </c>
      <c r="D191" s="7"/>
    </row>
    <row r="192" spans="1:4" x14ac:dyDescent="0.2">
      <c r="A192" s="2">
        <v>189</v>
      </c>
      <c r="B192" s="2" t="s">
        <v>192</v>
      </c>
      <c r="C192" s="8">
        <f t="shared" si="7"/>
        <v>805</v>
      </c>
      <c r="D192" s="7"/>
    </row>
    <row r="193" spans="1:4" x14ac:dyDescent="0.2">
      <c r="A193" s="2">
        <v>190</v>
      </c>
      <c r="B193" s="2" t="s">
        <v>193</v>
      </c>
      <c r="C193" s="8">
        <f t="shared" si="7"/>
        <v>840</v>
      </c>
      <c r="D193" s="7"/>
    </row>
    <row r="194" spans="1:4" x14ac:dyDescent="0.2">
      <c r="A194" s="2">
        <v>191</v>
      </c>
      <c r="B194" s="2" t="s">
        <v>194</v>
      </c>
      <c r="C194" s="8">
        <f t="shared" si="7"/>
        <v>875</v>
      </c>
      <c r="D194" s="7"/>
    </row>
    <row r="195" spans="1:4" x14ac:dyDescent="0.2">
      <c r="A195" s="2">
        <v>192</v>
      </c>
      <c r="B195" s="2" t="s">
        <v>195</v>
      </c>
      <c r="C195" s="8">
        <f t="shared" si="7"/>
        <v>910</v>
      </c>
      <c r="D195" s="7"/>
    </row>
    <row r="196" spans="1:4" x14ac:dyDescent="0.2">
      <c r="A196" s="2">
        <v>193</v>
      </c>
      <c r="B196" s="2" t="s">
        <v>196</v>
      </c>
      <c r="C196" s="8">
        <f t="shared" si="7"/>
        <v>945</v>
      </c>
      <c r="D196" s="7"/>
    </row>
    <row r="197" spans="1:4" x14ac:dyDescent="0.2">
      <c r="A197" s="2">
        <v>194</v>
      </c>
      <c r="B197" s="2" t="s">
        <v>197</v>
      </c>
      <c r="C197" s="8">
        <f t="shared" si="7"/>
        <v>980</v>
      </c>
      <c r="D197" s="7"/>
    </row>
    <row r="198" spans="1:4" x14ac:dyDescent="0.2">
      <c r="A198" s="2">
        <v>195</v>
      </c>
      <c r="B198" s="2" t="s">
        <v>198</v>
      </c>
      <c r="C198" s="8">
        <f t="shared" si="7"/>
        <v>1015</v>
      </c>
      <c r="D198" s="7"/>
    </row>
    <row r="199" spans="1:4" x14ac:dyDescent="0.2">
      <c r="A199" s="2">
        <v>196</v>
      </c>
      <c r="B199" s="2" t="s">
        <v>199</v>
      </c>
      <c r="C199" s="8">
        <f t="shared" si="7"/>
        <v>1050</v>
      </c>
      <c r="D199" s="7"/>
    </row>
    <row r="200" spans="1:4" x14ac:dyDescent="0.2">
      <c r="A200" s="2">
        <v>197</v>
      </c>
      <c r="B200" s="2" t="s">
        <v>200</v>
      </c>
      <c r="C200" s="8">
        <f t="shared" si="7"/>
        <v>1085</v>
      </c>
      <c r="D200" s="7"/>
    </row>
    <row r="201" spans="1:4" x14ac:dyDescent="0.2">
      <c r="A201" s="2">
        <v>198</v>
      </c>
      <c r="B201" s="2" t="s">
        <v>201</v>
      </c>
      <c r="C201" s="8">
        <f t="shared" si="7"/>
        <v>1120</v>
      </c>
      <c r="D201" s="7"/>
    </row>
    <row r="202" spans="1:4" x14ac:dyDescent="0.2">
      <c r="A202" s="2">
        <v>199</v>
      </c>
      <c r="B202" s="2" t="s">
        <v>202</v>
      </c>
      <c r="C202" s="8">
        <f t="shared" si="7"/>
        <v>1155</v>
      </c>
      <c r="D202" s="7"/>
    </row>
    <row r="203" spans="1:4" x14ac:dyDescent="0.2">
      <c r="A203" s="2">
        <v>200</v>
      </c>
      <c r="B203" s="2" t="s">
        <v>203</v>
      </c>
      <c r="C203" s="8">
        <f t="shared" si="7"/>
        <v>1190</v>
      </c>
      <c r="D203" s="7"/>
    </row>
    <row r="204" spans="1:4" x14ac:dyDescent="0.2">
      <c r="A204" s="2">
        <v>201</v>
      </c>
      <c r="B204" s="2" t="s">
        <v>204</v>
      </c>
      <c r="C204" s="8">
        <f t="shared" si="7"/>
        <v>1225</v>
      </c>
      <c r="D204" s="7"/>
    </row>
    <row r="205" spans="1:4" x14ac:dyDescent="0.2">
      <c r="A205" s="2">
        <v>202</v>
      </c>
      <c r="B205" s="2" t="s">
        <v>205</v>
      </c>
      <c r="C205" s="8">
        <f t="shared" si="7"/>
        <v>1260</v>
      </c>
      <c r="D205" s="7"/>
    </row>
    <row r="206" spans="1:4" x14ac:dyDescent="0.2">
      <c r="A206" s="2">
        <v>203</v>
      </c>
      <c r="B206" s="2" t="s">
        <v>206</v>
      </c>
      <c r="C206" s="8">
        <f t="shared" si="7"/>
        <v>1295</v>
      </c>
      <c r="D206" s="7"/>
    </row>
    <row r="207" spans="1:4" x14ac:dyDescent="0.2">
      <c r="A207" s="2">
        <v>204</v>
      </c>
      <c r="B207" s="2" t="s">
        <v>207</v>
      </c>
      <c r="C207" s="8">
        <f t="shared" si="7"/>
        <v>1330</v>
      </c>
      <c r="D207" s="7"/>
    </row>
    <row r="208" spans="1:4" x14ac:dyDescent="0.2">
      <c r="A208" s="2">
        <v>205</v>
      </c>
      <c r="B208" s="2" t="s">
        <v>208</v>
      </c>
      <c r="C208" s="8">
        <f t="shared" si="7"/>
        <v>1365</v>
      </c>
      <c r="D208" s="7"/>
    </row>
    <row r="209" spans="1:4" x14ac:dyDescent="0.2">
      <c r="A209" s="2">
        <v>206</v>
      </c>
      <c r="B209" s="2" t="s">
        <v>209</v>
      </c>
      <c r="C209" s="8">
        <f t="shared" si="7"/>
        <v>1400</v>
      </c>
      <c r="D209" s="7"/>
    </row>
    <row r="210" spans="1:4" x14ac:dyDescent="0.2">
      <c r="A210" s="2">
        <v>207</v>
      </c>
      <c r="B210" s="2" t="s">
        <v>210</v>
      </c>
      <c r="C210" s="8">
        <f t="shared" si="7"/>
        <v>1435</v>
      </c>
      <c r="D210" s="7"/>
    </row>
    <row r="211" spans="1:4" x14ac:dyDescent="0.2">
      <c r="A211" s="2">
        <v>208</v>
      </c>
      <c r="B211" s="2" t="s">
        <v>211</v>
      </c>
      <c r="C211" s="8">
        <f t="shared" si="7"/>
        <v>1470</v>
      </c>
      <c r="D211" s="7"/>
    </row>
    <row r="212" spans="1:4" x14ac:dyDescent="0.2">
      <c r="A212" s="2">
        <v>209</v>
      </c>
      <c r="B212" s="2" t="s">
        <v>212</v>
      </c>
      <c r="C212" s="6">
        <v>106</v>
      </c>
      <c r="D212" s="7"/>
    </row>
    <row r="213" spans="1:4" x14ac:dyDescent="0.2">
      <c r="A213" s="2">
        <v>210</v>
      </c>
      <c r="B213" s="2" t="s">
        <v>213</v>
      </c>
      <c r="C213" s="6">
        <v>197</v>
      </c>
      <c r="D213" s="7"/>
    </row>
    <row r="214" spans="1:4" x14ac:dyDescent="0.2">
      <c r="A214" s="2">
        <v>211</v>
      </c>
      <c r="B214" s="2" t="s">
        <v>214</v>
      </c>
      <c r="C214" s="6">
        <v>275</v>
      </c>
      <c r="D214" s="7"/>
    </row>
    <row r="215" spans="1:4" x14ac:dyDescent="0.2">
      <c r="A215" s="2">
        <v>212</v>
      </c>
      <c r="B215" s="2" t="s">
        <v>215</v>
      </c>
      <c r="C215" s="6">
        <v>345</v>
      </c>
      <c r="D215" s="7"/>
    </row>
    <row r="216" spans="1:4" x14ac:dyDescent="0.2">
      <c r="A216" s="2">
        <v>213</v>
      </c>
      <c r="B216" s="2" t="s">
        <v>216</v>
      </c>
      <c r="C216" s="6">
        <f>C215+69</f>
        <v>414</v>
      </c>
      <c r="D216" s="7"/>
    </row>
    <row r="217" spans="1:4" x14ac:dyDescent="0.2">
      <c r="A217" s="2">
        <v>214</v>
      </c>
      <c r="B217" s="2" t="s">
        <v>217</v>
      </c>
      <c r="C217" s="6">
        <f t="shared" ref="C217:C232" si="8">C216+69</f>
        <v>483</v>
      </c>
      <c r="D217" s="7"/>
    </row>
    <row r="218" spans="1:4" x14ac:dyDescent="0.2">
      <c r="A218" s="2">
        <v>215</v>
      </c>
      <c r="B218" s="2" t="s">
        <v>218</v>
      </c>
      <c r="C218" s="6">
        <f t="shared" si="8"/>
        <v>552</v>
      </c>
      <c r="D218" s="7"/>
    </row>
    <row r="219" spans="1:4" x14ac:dyDescent="0.2">
      <c r="A219" s="2">
        <v>216</v>
      </c>
      <c r="B219" s="2" t="s">
        <v>219</v>
      </c>
      <c r="C219" s="6">
        <f t="shared" si="8"/>
        <v>621</v>
      </c>
      <c r="D219" s="7"/>
    </row>
    <row r="220" spans="1:4" x14ac:dyDescent="0.2">
      <c r="A220" s="2">
        <v>217</v>
      </c>
      <c r="B220" s="2" t="s">
        <v>220</v>
      </c>
      <c r="C220" s="6">
        <f t="shared" si="8"/>
        <v>690</v>
      </c>
      <c r="D220" s="7"/>
    </row>
    <row r="221" spans="1:4" x14ac:dyDescent="0.2">
      <c r="A221" s="2">
        <v>218</v>
      </c>
      <c r="B221" s="2" t="s">
        <v>221</v>
      </c>
      <c r="C221" s="6">
        <f t="shared" si="8"/>
        <v>759</v>
      </c>
      <c r="D221" s="7"/>
    </row>
    <row r="222" spans="1:4" x14ac:dyDescent="0.2">
      <c r="A222" s="2">
        <v>219</v>
      </c>
      <c r="B222" s="2" t="s">
        <v>222</v>
      </c>
      <c r="C222" s="6">
        <f t="shared" si="8"/>
        <v>828</v>
      </c>
      <c r="D222" s="7"/>
    </row>
    <row r="223" spans="1:4" x14ac:dyDescent="0.2">
      <c r="A223" s="2">
        <v>220</v>
      </c>
      <c r="B223" s="2" t="s">
        <v>223</v>
      </c>
      <c r="C223" s="6">
        <f t="shared" si="8"/>
        <v>897</v>
      </c>
      <c r="D223" s="7"/>
    </row>
    <row r="224" spans="1:4" x14ac:dyDescent="0.2">
      <c r="A224" s="2">
        <v>221</v>
      </c>
      <c r="B224" s="2" t="s">
        <v>224</v>
      </c>
      <c r="C224" s="6">
        <f t="shared" si="8"/>
        <v>966</v>
      </c>
      <c r="D224" s="7"/>
    </row>
    <row r="225" spans="1:4" x14ac:dyDescent="0.2">
      <c r="A225" s="2">
        <v>222</v>
      </c>
      <c r="B225" s="2" t="s">
        <v>225</v>
      </c>
      <c r="C225" s="6">
        <f t="shared" si="8"/>
        <v>1035</v>
      </c>
      <c r="D225" s="7"/>
    </row>
    <row r="226" spans="1:4" x14ac:dyDescent="0.2">
      <c r="A226" s="2">
        <v>223</v>
      </c>
      <c r="B226" s="2" t="s">
        <v>226</v>
      </c>
      <c r="C226" s="6">
        <f t="shared" si="8"/>
        <v>1104</v>
      </c>
      <c r="D226" s="7"/>
    </row>
    <row r="227" spans="1:4" x14ac:dyDescent="0.2">
      <c r="A227" s="2">
        <v>224</v>
      </c>
      <c r="B227" s="2" t="s">
        <v>227</v>
      </c>
      <c r="C227" s="6">
        <f t="shared" si="8"/>
        <v>1173</v>
      </c>
      <c r="D227" s="7"/>
    </row>
    <row r="228" spans="1:4" x14ac:dyDescent="0.2">
      <c r="A228" s="2">
        <v>225</v>
      </c>
      <c r="B228" s="2" t="s">
        <v>228</v>
      </c>
      <c r="C228" s="6">
        <f t="shared" si="8"/>
        <v>1242</v>
      </c>
      <c r="D228" s="7"/>
    </row>
    <row r="229" spans="1:4" x14ac:dyDescent="0.2">
      <c r="A229" s="2">
        <v>226</v>
      </c>
      <c r="B229" s="2" t="s">
        <v>229</v>
      </c>
      <c r="C229" s="6">
        <f t="shared" si="8"/>
        <v>1311</v>
      </c>
      <c r="D229" s="7"/>
    </row>
    <row r="230" spans="1:4" x14ac:dyDescent="0.2">
      <c r="A230" s="2">
        <v>227</v>
      </c>
      <c r="B230" s="2" t="s">
        <v>230</v>
      </c>
      <c r="C230" s="6">
        <f t="shared" si="8"/>
        <v>1380</v>
      </c>
      <c r="D230" s="7"/>
    </row>
    <row r="231" spans="1:4" x14ac:dyDescent="0.2">
      <c r="A231" s="2">
        <v>228</v>
      </c>
      <c r="B231" s="2" t="s">
        <v>231</v>
      </c>
      <c r="C231" s="6">
        <f t="shared" si="8"/>
        <v>1449</v>
      </c>
      <c r="D231" s="7"/>
    </row>
    <row r="232" spans="1:4" x14ac:dyDescent="0.2">
      <c r="A232" s="2">
        <v>229</v>
      </c>
      <c r="B232" s="2" t="s">
        <v>232</v>
      </c>
      <c r="C232" s="6">
        <f t="shared" si="8"/>
        <v>1518</v>
      </c>
      <c r="D232" s="7"/>
    </row>
    <row r="233" spans="1:4" x14ac:dyDescent="0.2">
      <c r="A233" s="2">
        <v>230</v>
      </c>
      <c r="B233" s="2" t="s">
        <v>233</v>
      </c>
      <c r="C233" s="8">
        <v>69</v>
      </c>
      <c r="D233" s="7"/>
    </row>
    <row r="234" spans="1:4" x14ac:dyDescent="0.2">
      <c r="A234" s="2">
        <v>231</v>
      </c>
      <c r="B234" s="2" t="s">
        <v>234</v>
      </c>
      <c r="C234" s="8">
        <f>C233+69</f>
        <v>138</v>
      </c>
      <c r="D234" s="7"/>
    </row>
    <row r="235" spans="1:4" x14ac:dyDescent="0.2">
      <c r="A235" s="2">
        <v>232</v>
      </c>
      <c r="B235" s="2" t="s">
        <v>235</v>
      </c>
      <c r="C235" s="8">
        <f t="shared" ref="C235:C253" si="9">C234+69</f>
        <v>207</v>
      </c>
      <c r="D235" s="7"/>
    </row>
    <row r="236" spans="1:4" x14ac:dyDescent="0.2">
      <c r="A236" s="2">
        <v>233</v>
      </c>
      <c r="B236" s="2" t="s">
        <v>236</v>
      </c>
      <c r="C236" s="8">
        <f t="shared" si="9"/>
        <v>276</v>
      </c>
      <c r="D236" s="7"/>
    </row>
    <row r="237" spans="1:4" x14ac:dyDescent="0.2">
      <c r="A237" s="2">
        <v>234</v>
      </c>
      <c r="B237" s="2" t="s">
        <v>237</v>
      </c>
      <c r="C237" s="8">
        <f t="shared" si="9"/>
        <v>345</v>
      </c>
      <c r="D237" s="7"/>
    </row>
    <row r="238" spans="1:4" x14ac:dyDescent="0.2">
      <c r="A238" s="2">
        <v>235</v>
      </c>
      <c r="B238" s="2" t="s">
        <v>238</v>
      </c>
      <c r="C238" s="8">
        <f t="shared" si="9"/>
        <v>414</v>
      </c>
      <c r="D238" s="7"/>
    </row>
    <row r="239" spans="1:4" x14ac:dyDescent="0.2">
      <c r="A239" s="2">
        <v>236</v>
      </c>
      <c r="B239" s="2" t="s">
        <v>239</v>
      </c>
      <c r="C239" s="8">
        <f t="shared" si="9"/>
        <v>483</v>
      </c>
      <c r="D239" s="7"/>
    </row>
    <row r="240" spans="1:4" x14ac:dyDescent="0.2">
      <c r="A240" s="2">
        <v>237</v>
      </c>
      <c r="B240" s="2" t="s">
        <v>240</v>
      </c>
      <c r="C240" s="8">
        <f t="shared" si="9"/>
        <v>552</v>
      </c>
      <c r="D240" s="7"/>
    </row>
    <row r="241" spans="1:5" x14ac:dyDescent="0.2">
      <c r="A241" s="2">
        <v>238</v>
      </c>
      <c r="B241" s="2" t="s">
        <v>241</v>
      </c>
      <c r="C241" s="8">
        <f t="shared" si="9"/>
        <v>621</v>
      </c>
      <c r="D241" s="7"/>
    </row>
    <row r="242" spans="1:5" x14ac:dyDescent="0.2">
      <c r="A242" s="2">
        <v>239</v>
      </c>
      <c r="B242" s="2" t="s">
        <v>242</v>
      </c>
      <c r="C242" s="8">
        <f t="shared" si="9"/>
        <v>690</v>
      </c>
      <c r="D242" s="7"/>
    </row>
    <row r="243" spans="1:5" x14ac:dyDescent="0.2">
      <c r="A243" s="2">
        <v>240</v>
      </c>
      <c r="B243" s="2" t="s">
        <v>243</v>
      </c>
      <c r="C243" s="8">
        <f t="shared" si="9"/>
        <v>759</v>
      </c>
      <c r="D243" s="7"/>
    </row>
    <row r="244" spans="1:5" x14ac:dyDescent="0.2">
      <c r="A244" s="2">
        <v>241</v>
      </c>
      <c r="B244" s="2" t="s">
        <v>244</v>
      </c>
      <c r="C244" s="8">
        <f t="shared" si="9"/>
        <v>828</v>
      </c>
      <c r="D244" s="7"/>
    </row>
    <row r="245" spans="1:5" x14ac:dyDescent="0.2">
      <c r="A245" s="2">
        <v>242</v>
      </c>
      <c r="B245" s="2" t="s">
        <v>245</v>
      </c>
      <c r="C245" s="8">
        <f t="shared" si="9"/>
        <v>897</v>
      </c>
      <c r="D245" s="7"/>
    </row>
    <row r="246" spans="1:5" x14ac:dyDescent="0.2">
      <c r="A246" s="2">
        <v>243</v>
      </c>
      <c r="B246" s="2" t="s">
        <v>246</v>
      </c>
      <c r="C246" s="8">
        <f t="shared" si="9"/>
        <v>966</v>
      </c>
      <c r="D246" s="7"/>
    </row>
    <row r="247" spans="1:5" x14ac:dyDescent="0.2">
      <c r="A247" s="2">
        <v>244</v>
      </c>
      <c r="B247" s="2" t="s">
        <v>247</v>
      </c>
      <c r="C247" s="8">
        <f t="shared" si="9"/>
        <v>1035</v>
      </c>
      <c r="D247" s="7"/>
    </row>
    <row r="248" spans="1:5" x14ac:dyDescent="0.2">
      <c r="A248" s="2">
        <v>245</v>
      </c>
      <c r="B248" s="2" t="s">
        <v>248</v>
      </c>
      <c r="C248" s="8">
        <f t="shared" si="9"/>
        <v>1104</v>
      </c>
      <c r="D248" s="7"/>
    </row>
    <row r="249" spans="1:5" x14ac:dyDescent="0.2">
      <c r="A249" s="2">
        <v>246</v>
      </c>
      <c r="B249" s="2" t="s">
        <v>249</v>
      </c>
      <c r="C249" s="8">
        <f t="shared" si="9"/>
        <v>1173</v>
      </c>
      <c r="D249" s="7"/>
    </row>
    <row r="250" spans="1:5" x14ac:dyDescent="0.2">
      <c r="A250" s="2">
        <v>247</v>
      </c>
      <c r="B250" s="2" t="s">
        <v>250</v>
      </c>
      <c r="C250" s="8">
        <f t="shared" si="9"/>
        <v>1242</v>
      </c>
      <c r="D250" s="7"/>
    </row>
    <row r="251" spans="1:5" x14ac:dyDescent="0.2">
      <c r="A251" s="2">
        <v>248</v>
      </c>
      <c r="B251" s="2" t="s">
        <v>251</v>
      </c>
      <c r="C251" s="8">
        <f t="shared" si="9"/>
        <v>1311</v>
      </c>
      <c r="D251" s="7"/>
    </row>
    <row r="252" spans="1:5" x14ac:dyDescent="0.2">
      <c r="A252" s="2">
        <v>249</v>
      </c>
      <c r="B252" s="2" t="s">
        <v>252</v>
      </c>
      <c r="C252" s="8">
        <f t="shared" si="9"/>
        <v>1380</v>
      </c>
      <c r="D252" s="7"/>
    </row>
    <row r="253" spans="1:5" x14ac:dyDescent="0.2">
      <c r="A253" s="2">
        <v>250</v>
      </c>
      <c r="B253" s="2" t="s">
        <v>253</v>
      </c>
      <c r="C253" s="8">
        <f t="shared" si="9"/>
        <v>1449</v>
      </c>
      <c r="D253" s="7"/>
    </row>
    <row r="254" spans="1:5" x14ac:dyDescent="0.2">
      <c r="A254" s="2">
        <v>251</v>
      </c>
      <c r="B254" s="2" t="s">
        <v>254</v>
      </c>
      <c r="C254" s="9" t="e">
        <f>_11_A身体１．０-_11_A身体０．５</f>
        <v>#NAME?</v>
      </c>
      <c r="D254" s="7"/>
      <c r="E254" s="10"/>
    </row>
    <row r="255" spans="1:5" x14ac:dyDescent="0.2">
      <c r="A255" s="2">
        <v>252</v>
      </c>
      <c r="B255" s="2" t="s">
        <v>255</v>
      </c>
      <c r="C255" s="9" t="e">
        <f>_11_A身体１．５-_11_A身体０．５</f>
        <v>#NAME?</v>
      </c>
      <c r="D255" s="7"/>
    </row>
    <row r="256" spans="1:5" x14ac:dyDescent="0.2">
      <c r="A256" s="2">
        <v>253</v>
      </c>
      <c r="B256" s="2" t="s">
        <v>256</v>
      </c>
      <c r="C256" s="9" t="e">
        <f>_11_A身体２．０-_11_A身体０．５</f>
        <v>#NAME?</v>
      </c>
      <c r="D256" s="7"/>
    </row>
    <row r="257" spans="1:4" x14ac:dyDescent="0.2">
      <c r="A257" s="2">
        <v>254</v>
      </c>
      <c r="B257" s="2" t="s">
        <v>257</v>
      </c>
      <c r="C257" s="9" t="e">
        <f>_11_A身体２．５-_11_A身体０．５</f>
        <v>#NAME?</v>
      </c>
      <c r="D257" s="7"/>
    </row>
    <row r="258" spans="1:4" x14ac:dyDescent="0.2">
      <c r="A258" s="2">
        <v>255</v>
      </c>
      <c r="B258" s="2" t="s">
        <v>258</v>
      </c>
      <c r="C258" s="9" t="e">
        <f>_11_A身体３．０-_11_A身体０．５</f>
        <v>#NAME?</v>
      </c>
      <c r="D258" s="7"/>
    </row>
    <row r="259" spans="1:4" x14ac:dyDescent="0.2">
      <c r="A259" s="2">
        <v>256</v>
      </c>
      <c r="B259" s="2" t="s">
        <v>259</v>
      </c>
      <c r="C259" s="9" t="e">
        <f>_11_A身体１．５-_11_A身体１．０</f>
        <v>#NAME?</v>
      </c>
      <c r="D259" s="7"/>
    </row>
    <row r="260" spans="1:4" x14ac:dyDescent="0.2">
      <c r="A260" s="2">
        <v>257</v>
      </c>
      <c r="B260" s="2" t="s">
        <v>260</v>
      </c>
      <c r="C260" s="9" t="e">
        <f>_11_A身体２．０-_11_A身体１．０</f>
        <v>#NAME?</v>
      </c>
      <c r="D260" s="7"/>
    </row>
    <row r="261" spans="1:4" x14ac:dyDescent="0.2">
      <c r="A261" s="2">
        <v>258</v>
      </c>
      <c r="B261" s="2" t="s">
        <v>261</v>
      </c>
      <c r="C261" s="9" t="e">
        <f>_11_A身体２．５-_11_A身体１．０</f>
        <v>#NAME?</v>
      </c>
      <c r="D261" s="7"/>
    </row>
    <row r="262" spans="1:4" x14ac:dyDescent="0.2">
      <c r="A262" s="2">
        <v>259</v>
      </c>
      <c r="B262" s="2" t="s">
        <v>262</v>
      </c>
      <c r="C262" s="9" t="e">
        <f>_11_A身体３．０-_11_A身体１．０</f>
        <v>#NAME?</v>
      </c>
      <c r="D262" s="7"/>
    </row>
    <row r="263" spans="1:4" x14ac:dyDescent="0.2">
      <c r="A263" s="2">
        <v>260</v>
      </c>
      <c r="B263" s="2" t="s">
        <v>263</v>
      </c>
      <c r="C263" s="9" t="e">
        <f>_11_A身体２．０-_11_A身体１．５</f>
        <v>#NAME?</v>
      </c>
      <c r="D263" s="7"/>
    </row>
    <row r="264" spans="1:4" x14ac:dyDescent="0.2">
      <c r="A264" s="2">
        <v>261</v>
      </c>
      <c r="B264" s="2" t="s">
        <v>264</v>
      </c>
      <c r="C264" s="9" t="e">
        <f>_11_A身体２．５-_11_A身体１．５</f>
        <v>#NAME?</v>
      </c>
      <c r="D264" s="7"/>
    </row>
    <row r="265" spans="1:4" x14ac:dyDescent="0.2">
      <c r="A265" s="2">
        <v>262</v>
      </c>
      <c r="B265" s="2" t="s">
        <v>265</v>
      </c>
      <c r="C265" s="9" t="e">
        <f>_11_A身体３．０-_11_A身体１．５</f>
        <v>#NAME?</v>
      </c>
      <c r="D265" s="7"/>
    </row>
    <row r="266" spans="1:4" x14ac:dyDescent="0.2">
      <c r="A266" s="2">
        <v>263</v>
      </c>
      <c r="B266" s="2" t="s">
        <v>266</v>
      </c>
      <c r="C266" s="9" t="e">
        <f>_11_A身体２．５-_11_A身体２．０</f>
        <v>#NAME?</v>
      </c>
      <c r="D266" s="7"/>
    </row>
    <row r="267" spans="1:4" x14ac:dyDescent="0.2">
      <c r="A267" s="2">
        <v>264</v>
      </c>
      <c r="B267" s="2" t="s">
        <v>267</v>
      </c>
      <c r="C267" s="9" t="e">
        <f>_11_A身体３．０-_11_A身体２．０</f>
        <v>#NAME?</v>
      </c>
      <c r="D267" s="7"/>
    </row>
    <row r="268" spans="1:4" x14ac:dyDescent="0.2">
      <c r="A268" s="2">
        <v>265</v>
      </c>
      <c r="B268" s="2" t="s">
        <v>268</v>
      </c>
      <c r="C268" s="9" t="e">
        <f>_11_A身体３．０-_11_A身体２．５</f>
        <v>#NAME?</v>
      </c>
      <c r="D268" s="7"/>
    </row>
    <row r="269" spans="1:4" x14ac:dyDescent="0.2">
      <c r="A269" s="2">
        <v>266</v>
      </c>
      <c r="B269" s="2" t="s">
        <v>269</v>
      </c>
      <c r="C269" s="9" t="e">
        <f>_11_A通院１１．０-_11_A通院１０．５</f>
        <v>#NAME?</v>
      </c>
      <c r="D269" s="7"/>
    </row>
    <row r="270" spans="1:4" x14ac:dyDescent="0.2">
      <c r="A270" s="2">
        <v>267</v>
      </c>
      <c r="B270" s="2" t="s">
        <v>270</v>
      </c>
      <c r="C270" s="9" t="e">
        <f>_11_A通院１１．５-_11_A通院１０．５</f>
        <v>#NAME?</v>
      </c>
      <c r="D270" s="7"/>
    </row>
    <row r="271" spans="1:4" x14ac:dyDescent="0.2">
      <c r="A271" s="2">
        <v>268</v>
      </c>
      <c r="B271" s="2" t="s">
        <v>271</v>
      </c>
      <c r="C271" s="9" t="e">
        <f>_11_A通院１２．０-_11_A通院１０．５</f>
        <v>#NAME?</v>
      </c>
      <c r="D271" s="7"/>
    </row>
    <row r="272" spans="1:4" x14ac:dyDescent="0.2">
      <c r="A272" s="2">
        <v>269</v>
      </c>
      <c r="B272" s="2" t="s">
        <v>272</v>
      </c>
      <c r="C272" s="9" t="e">
        <f>_11_A通院１２．５-_11_A通院１０．５</f>
        <v>#NAME?</v>
      </c>
      <c r="D272" s="7"/>
    </row>
    <row r="273" spans="1:4" x14ac:dyDescent="0.2">
      <c r="A273" s="2">
        <v>270</v>
      </c>
      <c r="B273" s="2" t="s">
        <v>273</v>
      </c>
      <c r="C273" s="9" t="e">
        <f>_11_A通院１３．０-_11_A通院１０．５</f>
        <v>#NAME?</v>
      </c>
      <c r="D273" s="7"/>
    </row>
    <row r="274" spans="1:4" x14ac:dyDescent="0.2">
      <c r="A274" s="2">
        <v>271</v>
      </c>
      <c r="B274" s="2" t="s">
        <v>274</v>
      </c>
      <c r="C274" s="9" t="e">
        <f>_11_A通院１１．５-_11_A通院１１．０</f>
        <v>#NAME?</v>
      </c>
      <c r="D274" s="7"/>
    </row>
    <row r="275" spans="1:4" x14ac:dyDescent="0.2">
      <c r="A275" s="2">
        <v>272</v>
      </c>
      <c r="B275" s="2" t="s">
        <v>275</v>
      </c>
      <c r="C275" s="9" t="e">
        <f>_11_A通院１２．０-_11_A通院１１．０</f>
        <v>#NAME?</v>
      </c>
      <c r="D275" s="7"/>
    </row>
    <row r="276" spans="1:4" x14ac:dyDescent="0.2">
      <c r="A276" s="2">
        <v>273</v>
      </c>
      <c r="B276" s="2" t="s">
        <v>276</v>
      </c>
      <c r="C276" s="9" t="e">
        <f>_11_A通院１２．５-_11_A通院１１．０</f>
        <v>#NAME?</v>
      </c>
      <c r="D276" s="7"/>
    </row>
    <row r="277" spans="1:4" x14ac:dyDescent="0.2">
      <c r="A277" s="2">
        <v>274</v>
      </c>
      <c r="B277" s="2" t="s">
        <v>277</v>
      </c>
      <c r="C277" s="9" t="e">
        <f>_11_A通院１３．０-_11_A通院１１．０</f>
        <v>#NAME?</v>
      </c>
      <c r="D277" s="7"/>
    </row>
    <row r="278" spans="1:4" x14ac:dyDescent="0.2">
      <c r="A278" s="2">
        <v>275</v>
      </c>
      <c r="B278" s="2" t="s">
        <v>278</v>
      </c>
      <c r="C278" s="9" t="e">
        <f>_11_A通院１２．０-_11_A通院１１．５</f>
        <v>#NAME?</v>
      </c>
      <c r="D278" s="7"/>
    </row>
    <row r="279" spans="1:4" x14ac:dyDescent="0.2">
      <c r="A279" s="2">
        <v>276</v>
      </c>
      <c r="B279" s="2" t="s">
        <v>279</v>
      </c>
      <c r="C279" s="9" t="e">
        <f>_11_A通院１２．５-_11_A通院１１．５</f>
        <v>#NAME?</v>
      </c>
      <c r="D279" s="7"/>
    </row>
    <row r="280" spans="1:4" x14ac:dyDescent="0.2">
      <c r="A280" s="2">
        <v>277</v>
      </c>
      <c r="B280" s="2" t="s">
        <v>280</v>
      </c>
      <c r="C280" s="9" t="e">
        <f>_11_A通院１３．０-_11_A通院１１．５</f>
        <v>#NAME?</v>
      </c>
      <c r="D280" s="7"/>
    </row>
    <row r="281" spans="1:4" x14ac:dyDescent="0.2">
      <c r="A281" s="2">
        <v>278</v>
      </c>
      <c r="B281" s="2" t="s">
        <v>281</v>
      </c>
      <c r="C281" s="9" t="e">
        <f>_11_A通院１２．５-_11_A通院１２．０</f>
        <v>#NAME?</v>
      </c>
      <c r="D281" s="7"/>
    </row>
    <row r="282" spans="1:4" x14ac:dyDescent="0.2">
      <c r="A282" s="2">
        <v>279</v>
      </c>
      <c r="B282" s="2" t="s">
        <v>282</v>
      </c>
      <c r="C282" s="9" t="e">
        <f>_11_A通院１３．０-_11_A通院１２．０</f>
        <v>#NAME?</v>
      </c>
      <c r="D282" s="7"/>
    </row>
    <row r="283" spans="1:4" x14ac:dyDescent="0.2">
      <c r="A283" s="2">
        <v>280</v>
      </c>
      <c r="B283" s="2" t="s">
        <v>283</v>
      </c>
      <c r="C283" s="9" t="e">
        <f>_11_A通院１３．０-_11_A通院１２．５</f>
        <v>#NAME?</v>
      </c>
      <c r="D283" s="7"/>
    </row>
    <row r="284" spans="1:4" x14ac:dyDescent="0.2">
      <c r="A284" s="2">
        <v>281</v>
      </c>
      <c r="B284" s="2" t="s">
        <v>284</v>
      </c>
      <c r="C284" s="9" t="e">
        <f>_11_A重度研修１．５-_11_A重度研修１．０</f>
        <v>#NAME?</v>
      </c>
      <c r="D284" s="7"/>
    </row>
    <row r="285" spans="1:4" x14ac:dyDescent="0.2">
      <c r="A285" s="2">
        <v>282</v>
      </c>
      <c r="B285" s="2" t="s">
        <v>285</v>
      </c>
      <c r="C285" s="9" t="e">
        <f>_11_A重度研修２．０-_11_A重度研修１．０</f>
        <v>#NAME?</v>
      </c>
      <c r="D285" s="7"/>
    </row>
    <row r="286" spans="1:4" x14ac:dyDescent="0.2">
      <c r="A286" s="2">
        <v>283</v>
      </c>
      <c r="B286" s="2" t="s">
        <v>286</v>
      </c>
      <c r="C286" s="9" t="e">
        <f>_11_A重度研修２．５-_11_A重度研修１．０</f>
        <v>#NAME?</v>
      </c>
      <c r="D286" s="7"/>
    </row>
    <row r="287" spans="1:4" x14ac:dyDescent="0.2">
      <c r="A287" s="2">
        <v>284</v>
      </c>
      <c r="B287" s="2" t="s">
        <v>287</v>
      </c>
      <c r="C287" s="9" t="e">
        <f>_11_A重度研修３．０-_11_A重度研修１．０</f>
        <v>#NAME?</v>
      </c>
      <c r="D287" s="7"/>
    </row>
    <row r="288" spans="1:4" x14ac:dyDescent="0.2">
      <c r="A288" s="2">
        <v>285</v>
      </c>
      <c r="B288" s="2" t="s">
        <v>288</v>
      </c>
      <c r="C288" s="9" t="e">
        <f>_11_A重度研修２．０-_11_A重度研修１．５</f>
        <v>#NAME?</v>
      </c>
      <c r="D288" s="7"/>
    </row>
    <row r="289" spans="1:4" x14ac:dyDescent="0.2">
      <c r="A289" s="2">
        <v>286</v>
      </c>
      <c r="B289" s="2" t="s">
        <v>289</v>
      </c>
      <c r="C289" s="9" t="e">
        <f>_11_A重度研修２．５-_11_A重度研修１．５</f>
        <v>#NAME?</v>
      </c>
      <c r="D289" s="7"/>
    </row>
    <row r="290" spans="1:4" x14ac:dyDescent="0.2">
      <c r="A290" s="2">
        <v>287</v>
      </c>
      <c r="B290" s="2" t="s">
        <v>290</v>
      </c>
      <c r="C290" s="9" t="e">
        <f>_11_A重度研修３．０-_11_A重度研修１．５</f>
        <v>#NAME?</v>
      </c>
      <c r="D290" s="7"/>
    </row>
    <row r="291" spans="1:4" x14ac:dyDescent="0.2">
      <c r="A291" s="2">
        <v>288</v>
      </c>
      <c r="B291" s="2" t="s">
        <v>291</v>
      </c>
      <c r="C291" s="9" t="e">
        <f>_11_A重度研修２．５-_11_A重度研修２．０</f>
        <v>#NAME?</v>
      </c>
      <c r="D291" s="7"/>
    </row>
    <row r="292" spans="1:4" x14ac:dyDescent="0.2">
      <c r="A292" s="2">
        <v>289</v>
      </c>
      <c r="B292" s="2" t="s">
        <v>292</v>
      </c>
      <c r="C292" s="9" t="e">
        <f>_11_A重度研修３．０-_11_A重度研修２．０</f>
        <v>#NAME?</v>
      </c>
      <c r="D292" s="7"/>
    </row>
    <row r="293" spans="1:4" x14ac:dyDescent="0.2">
      <c r="A293" s="2">
        <v>290</v>
      </c>
      <c r="B293" s="2" t="s">
        <v>293</v>
      </c>
      <c r="C293" s="11" t="e">
        <f>_11_A重度研修３．０-_11_A重度研修２．５</f>
        <v>#NAME?</v>
      </c>
      <c r="D293" s="7"/>
    </row>
    <row r="294" spans="1:4" x14ac:dyDescent="0.2">
      <c r="A294" s="2">
        <v>291</v>
      </c>
      <c r="B294" s="2" t="s">
        <v>294</v>
      </c>
      <c r="C294" s="11" t="e">
        <f>_11_A家事０．７５-_11_A家事０．５</f>
        <v>#NAME?</v>
      </c>
      <c r="D294" s="7"/>
    </row>
    <row r="295" spans="1:4" x14ac:dyDescent="0.2">
      <c r="A295" s="2">
        <v>292</v>
      </c>
      <c r="B295" s="2" t="s">
        <v>295</v>
      </c>
      <c r="C295" s="11" t="e">
        <f>_11_A家事１．０-_11_A家事０．５</f>
        <v>#NAME?</v>
      </c>
      <c r="D295" s="7"/>
    </row>
    <row r="296" spans="1:4" x14ac:dyDescent="0.2">
      <c r="A296" s="2">
        <v>293</v>
      </c>
      <c r="B296" s="2" t="s">
        <v>296</v>
      </c>
      <c r="C296" s="11" t="e">
        <f>_11_A家事１．２５-_11_A家事０．５</f>
        <v>#NAME?</v>
      </c>
      <c r="D296" s="7"/>
    </row>
    <row r="297" spans="1:4" x14ac:dyDescent="0.2">
      <c r="A297" s="2">
        <v>294</v>
      </c>
      <c r="B297" s="2" t="s">
        <v>297</v>
      </c>
      <c r="C297" s="11" t="e">
        <f>_11_A家事１．５-_11_A家事０．５</f>
        <v>#NAME?</v>
      </c>
      <c r="D297" s="7"/>
    </row>
    <row r="298" spans="1:4" x14ac:dyDescent="0.2">
      <c r="A298" s="2">
        <v>295</v>
      </c>
      <c r="B298" s="2" t="s">
        <v>298</v>
      </c>
      <c r="C298" s="11" t="e">
        <f>_11_A家事１．０-_11_A家事０．７５</f>
        <v>#NAME?</v>
      </c>
      <c r="D298" s="7"/>
    </row>
    <row r="299" spans="1:4" x14ac:dyDescent="0.2">
      <c r="A299" s="2">
        <v>296</v>
      </c>
      <c r="B299" s="2" t="s">
        <v>299</v>
      </c>
      <c r="C299" s="11" t="e">
        <f>_11_A家事１．２５-_11_A家事０．７５</f>
        <v>#NAME?</v>
      </c>
      <c r="D299" s="7"/>
    </row>
    <row r="300" spans="1:4" x14ac:dyDescent="0.2">
      <c r="A300" s="2">
        <v>297</v>
      </c>
      <c r="B300" s="2" t="s">
        <v>300</v>
      </c>
      <c r="C300" s="11" t="e">
        <f>_11_A家事１．５-_11_A家事０．７５</f>
        <v>#NAME?</v>
      </c>
      <c r="D300" s="7"/>
    </row>
    <row r="301" spans="1:4" x14ac:dyDescent="0.2">
      <c r="A301" s="2">
        <v>298</v>
      </c>
      <c r="B301" s="2" t="s">
        <v>301</v>
      </c>
      <c r="C301" s="11" t="e">
        <f>_11_A家事１．２５-_11_A家事１．０</f>
        <v>#NAME?</v>
      </c>
      <c r="D301" s="7"/>
    </row>
    <row r="302" spans="1:4" x14ac:dyDescent="0.2">
      <c r="A302" s="2">
        <v>299</v>
      </c>
      <c r="B302" s="2" t="s">
        <v>302</v>
      </c>
      <c r="C302" s="11" t="e">
        <f>_11_A家事１．５-_11_A家事１．０</f>
        <v>#NAME?</v>
      </c>
      <c r="D302" s="7"/>
    </row>
    <row r="303" spans="1:4" x14ac:dyDescent="0.2">
      <c r="A303" s="2">
        <v>300</v>
      </c>
      <c r="B303" s="2" t="s">
        <v>303</v>
      </c>
      <c r="C303" s="11" t="e">
        <f>_11_A家事１．５-_11_A家事１．２５</f>
        <v>#NAME?</v>
      </c>
      <c r="D303" s="7"/>
    </row>
    <row r="304" spans="1:4" x14ac:dyDescent="0.2">
      <c r="A304" s="2">
        <v>301</v>
      </c>
      <c r="B304" s="2" t="s">
        <v>304</v>
      </c>
      <c r="C304" s="11" t="e">
        <f>_11_A通院２１．０-_11_A通院２０．５</f>
        <v>#NAME?</v>
      </c>
      <c r="D304" s="7"/>
    </row>
    <row r="305" spans="1:13" x14ac:dyDescent="0.2">
      <c r="A305" s="2">
        <v>302</v>
      </c>
      <c r="B305" s="2" t="s">
        <v>305</v>
      </c>
      <c r="C305" s="11" t="e">
        <f>_11_A通院２１．５-_11_A通院２０．５</f>
        <v>#NAME?</v>
      </c>
      <c r="D305" s="7"/>
    </row>
    <row r="306" spans="1:13" x14ac:dyDescent="0.2">
      <c r="A306" s="2">
        <v>303</v>
      </c>
      <c r="B306" s="2" t="s">
        <v>306</v>
      </c>
      <c r="C306" s="11" t="e">
        <f>_11_A通院２１．５-_11_A通院２１．０</f>
        <v>#NAME?</v>
      </c>
      <c r="D306" s="7"/>
    </row>
    <row r="307" spans="1:13" x14ac:dyDescent="0.2">
      <c r="A307" s="2">
        <v>304</v>
      </c>
      <c r="B307" s="2" t="s">
        <v>307</v>
      </c>
      <c r="C307" s="9" t="e">
        <f>_11_A身体１．５-(_11_A身体０．５+(_11_A身体１．０-_11_A身体０．５))</f>
        <v>#NAME?</v>
      </c>
      <c r="D307" s="7"/>
      <c r="H307" s="12"/>
    </row>
    <row r="308" spans="1:13" x14ac:dyDescent="0.2">
      <c r="A308" s="2">
        <v>305</v>
      </c>
      <c r="B308" s="2" t="s">
        <v>308</v>
      </c>
      <c r="C308" s="9" t="e">
        <f>_11_A身体２．０-(_11_A身体０．５+(_11_A身体１．０-_11_A身体０．５))</f>
        <v>#NAME?</v>
      </c>
      <c r="D308" s="7"/>
    </row>
    <row r="309" spans="1:13" x14ac:dyDescent="0.2">
      <c r="A309" s="2">
        <v>306</v>
      </c>
      <c r="B309" s="2" t="s">
        <v>309</v>
      </c>
      <c r="C309" s="9" t="e">
        <f>_11_A身体２．５-(_11_A身体０．５+(_11_A身体１．０-_11_A身体０．５))</f>
        <v>#NAME?</v>
      </c>
      <c r="D309" s="7"/>
      <c r="M309" s="12"/>
    </row>
    <row r="310" spans="1:13" x14ac:dyDescent="0.2">
      <c r="A310" s="2">
        <v>307</v>
      </c>
      <c r="B310" s="2" t="s">
        <v>310</v>
      </c>
      <c r="C310" s="9" t="e">
        <f>_11_A身体３．０-(_11_A身体０．５+(_11_A身体１．０-_11_A身体０．５))</f>
        <v>#NAME?</v>
      </c>
      <c r="D310" s="7"/>
    </row>
    <row r="311" spans="1:13" x14ac:dyDescent="0.2">
      <c r="A311" s="2">
        <v>308</v>
      </c>
      <c r="B311" s="2" t="s">
        <v>311</v>
      </c>
      <c r="C311" s="9" t="e">
        <f>_11_A身体２．０-(_11_A身体０．５+(_11_A身体１．５-_11_A身体０．５))</f>
        <v>#NAME?</v>
      </c>
      <c r="D311" s="7"/>
    </row>
    <row r="312" spans="1:13" x14ac:dyDescent="0.2">
      <c r="A312" s="2">
        <v>309</v>
      </c>
      <c r="B312" s="2" t="s">
        <v>312</v>
      </c>
      <c r="C312" s="9" t="e">
        <f>_11_A身体２．５-(_11_A身体０．５+(_11_A身体１．５-_11_A身体０．５))</f>
        <v>#NAME?</v>
      </c>
      <c r="D312" s="7"/>
    </row>
    <row r="313" spans="1:13" x14ac:dyDescent="0.2">
      <c r="A313" s="2">
        <v>310</v>
      </c>
      <c r="B313" s="2" t="s">
        <v>313</v>
      </c>
      <c r="C313" s="9" t="e">
        <f>_11_A身体３．０-(_11_A身体０．５+(_11_A身体１．５-_11_A身体０．５))</f>
        <v>#NAME?</v>
      </c>
      <c r="D313" s="7"/>
    </row>
    <row r="314" spans="1:13" x14ac:dyDescent="0.2">
      <c r="A314" s="2">
        <v>311</v>
      </c>
      <c r="B314" s="2" t="s">
        <v>314</v>
      </c>
      <c r="C314" s="9" t="e">
        <f>_11_A身体２．５-(_11_A身体０．５+(_11_A身体２．０-_11_A身体０．５))</f>
        <v>#NAME?</v>
      </c>
      <c r="D314" s="7"/>
    </row>
    <row r="315" spans="1:13" x14ac:dyDescent="0.2">
      <c r="A315" s="2">
        <v>312</v>
      </c>
      <c r="B315" s="2" t="s">
        <v>315</v>
      </c>
      <c r="C315" s="9" t="e">
        <f>_11_A身体３．０-(_11_A身体０．５+(_11_A身体２．０-_11_A身体０．５))</f>
        <v>#NAME?</v>
      </c>
      <c r="D315" s="7"/>
    </row>
    <row r="316" spans="1:13" x14ac:dyDescent="0.2">
      <c r="A316" s="2">
        <v>313</v>
      </c>
      <c r="B316" s="2" t="s">
        <v>316</v>
      </c>
      <c r="C316" s="9" t="e">
        <f>_11_A身体３．０-(_11_A身体０．５+(_11_A身体２．５-_11_A身体０．５))</f>
        <v>#NAME?</v>
      </c>
      <c r="D316" s="7"/>
    </row>
    <row r="317" spans="1:13" x14ac:dyDescent="0.2">
      <c r="A317" s="2">
        <v>314</v>
      </c>
      <c r="B317" s="2" t="s">
        <v>317</v>
      </c>
      <c r="C317" s="9" t="e">
        <f>_11_A身体２．０-(_11_A身体１．０+(_11_A身体１．５-_11_A身体１．０))</f>
        <v>#NAME?</v>
      </c>
      <c r="D317" s="7"/>
    </row>
    <row r="318" spans="1:13" x14ac:dyDescent="0.2">
      <c r="A318" s="2">
        <v>315</v>
      </c>
      <c r="B318" s="2" t="s">
        <v>318</v>
      </c>
      <c r="C318" s="9" t="e">
        <f>_11_A身体２．５-(_11_A身体１．０+(_11_A身体１．５-_11_A身体１．０))</f>
        <v>#NAME?</v>
      </c>
      <c r="D318" s="7"/>
    </row>
    <row r="319" spans="1:13" x14ac:dyDescent="0.2">
      <c r="A319" s="2">
        <v>316</v>
      </c>
      <c r="B319" s="2" t="s">
        <v>319</v>
      </c>
      <c r="C319" s="9" t="e">
        <f>_11_A身体３．０-(_11_A身体１．０+(_11_A身体１．５-_11_A身体１．０))</f>
        <v>#NAME?</v>
      </c>
      <c r="D319" s="7"/>
    </row>
    <row r="320" spans="1:13" x14ac:dyDescent="0.2">
      <c r="A320" s="2">
        <v>317</v>
      </c>
      <c r="B320" s="2" t="s">
        <v>320</v>
      </c>
      <c r="C320" s="9" t="e">
        <f>_11_A身体２．５-(_11_A身体１．０+(_11_A身体２．０-_11_A身体１．０))</f>
        <v>#NAME?</v>
      </c>
      <c r="D320" s="7"/>
    </row>
    <row r="321" spans="1:4" x14ac:dyDescent="0.2">
      <c r="A321" s="2">
        <v>318</v>
      </c>
      <c r="B321" s="2" t="s">
        <v>321</v>
      </c>
      <c r="C321" s="9" t="e">
        <f>_11_A身体３．０-(_11_A身体１．０+(_11_A身体２．０-_11_A身体１．０))</f>
        <v>#NAME?</v>
      </c>
      <c r="D321" s="7"/>
    </row>
    <row r="322" spans="1:4" x14ac:dyDescent="0.2">
      <c r="A322" s="2">
        <v>319</v>
      </c>
      <c r="B322" s="2" t="s">
        <v>322</v>
      </c>
      <c r="C322" s="9" t="e">
        <f>_11_A身体３．０-(_11_A身体１．０+(_11_A身体２．５-_11_A身体１．０))</f>
        <v>#NAME?</v>
      </c>
      <c r="D322" s="7"/>
    </row>
    <row r="323" spans="1:4" x14ac:dyDescent="0.2">
      <c r="A323" s="2">
        <v>320</v>
      </c>
      <c r="B323" s="2" t="s">
        <v>323</v>
      </c>
      <c r="C323" s="9" t="e">
        <f>_11_A身体２．５-(_11_A身体１．５+(_11_A身体２．０-_11_A身体１．５))</f>
        <v>#NAME?</v>
      </c>
      <c r="D323" s="7"/>
    </row>
    <row r="324" spans="1:4" x14ac:dyDescent="0.2">
      <c r="A324" s="2">
        <v>321</v>
      </c>
      <c r="B324" s="2" t="s">
        <v>324</v>
      </c>
      <c r="C324" s="9" t="e">
        <f>_11_A身体３．０-(_11_A身体１．５+(_11_A身体２．０-_11_A身体１．５))</f>
        <v>#NAME?</v>
      </c>
      <c r="D324" s="7"/>
    </row>
    <row r="325" spans="1:4" x14ac:dyDescent="0.2">
      <c r="A325" s="2">
        <v>322</v>
      </c>
      <c r="B325" s="2" t="s">
        <v>325</v>
      </c>
      <c r="C325" s="9" t="e">
        <f>_11_A身体３．０-(_11_A身体１．５+(_11_A身体２．５-_11_A身体１．５))</f>
        <v>#NAME?</v>
      </c>
      <c r="D325" s="7"/>
    </row>
    <row r="326" spans="1:4" x14ac:dyDescent="0.2">
      <c r="A326" s="2">
        <v>323</v>
      </c>
      <c r="B326" s="2" t="s">
        <v>326</v>
      </c>
      <c r="C326" s="9" t="e">
        <f>_11_A身体３．０-(_11_A身体２．０+(_11_A身体２．５-_11_A身体２．０))</f>
        <v>#NAME?</v>
      </c>
      <c r="D326" s="7"/>
    </row>
    <row r="327" spans="1:4" x14ac:dyDescent="0.2">
      <c r="A327" s="2">
        <v>324</v>
      </c>
      <c r="B327" s="2" t="s">
        <v>327</v>
      </c>
      <c r="C327" s="9" t="e">
        <f>_11_A通院１１．５-(_11_A通院１０．５+(_11_A通院１１．０-_11_A通院１０．５))</f>
        <v>#NAME?</v>
      </c>
      <c r="D327" s="7"/>
    </row>
    <row r="328" spans="1:4" x14ac:dyDescent="0.2">
      <c r="A328" s="2">
        <v>325</v>
      </c>
      <c r="B328" s="2" t="s">
        <v>328</v>
      </c>
      <c r="C328" s="9" t="e">
        <f>_11_A通院１２．０-(_11_A通院１０．５+(_11_A通院１１．０-_11_A通院１０．５))</f>
        <v>#NAME?</v>
      </c>
      <c r="D328" s="7"/>
    </row>
    <row r="329" spans="1:4" x14ac:dyDescent="0.2">
      <c r="A329" s="2">
        <v>326</v>
      </c>
      <c r="B329" s="2" t="s">
        <v>329</v>
      </c>
      <c r="C329" s="9" t="e">
        <f>_11_A通院１２．５-(_11_A通院１０．５+(_11_A通院１１．０-_11_A通院１０．５))</f>
        <v>#NAME?</v>
      </c>
      <c r="D329" s="7"/>
    </row>
    <row r="330" spans="1:4" x14ac:dyDescent="0.2">
      <c r="A330" s="2">
        <v>327</v>
      </c>
      <c r="B330" s="2" t="s">
        <v>330</v>
      </c>
      <c r="C330" s="9" t="e">
        <f>_11_A通院１３．０-(_11_A通院１０．５+(_11_A通院１１．０-_11_A通院１０．５))</f>
        <v>#NAME?</v>
      </c>
      <c r="D330" s="7"/>
    </row>
    <row r="331" spans="1:4" x14ac:dyDescent="0.2">
      <c r="A331" s="2">
        <v>328</v>
      </c>
      <c r="B331" s="2" t="s">
        <v>331</v>
      </c>
      <c r="C331" s="9" t="e">
        <f>_11_A通院１２．０-(_11_A通院１０．５+(_11_A通院１１．５-_11_A通院１０．５))</f>
        <v>#NAME?</v>
      </c>
      <c r="D331" s="7"/>
    </row>
    <row r="332" spans="1:4" x14ac:dyDescent="0.2">
      <c r="A332" s="2">
        <v>329</v>
      </c>
      <c r="B332" s="2" t="s">
        <v>332</v>
      </c>
      <c r="C332" s="9" t="e">
        <f>_11_A通院１２．５-(_11_A通院１０．５+(_11_A通院１１．５-_11_A通院１０．５))</f>
        <v>#NAME?</v>
      </c>
      <c r="D332" s="7"/>
    </row>
    <row r="333" spans="1:4" x14ac:dyDescent="0.2">
      <c r="A333" s="2">
        <v>330</v>
      </c>
      <c r="B333" s="2" t="s">
        <v>333</v>
      </c>
      <c r="C333" s="9" t="e">
        <f>_11_A通院１３．０-(_11_A通院１０．５+(_11_A通院１１．５-_11_A通院１０．５))</f>
        <v>#NAME?</v>
      </c>
      <c r="D333" s="7"/>
    </row>
    <row r="334" spans="1:4" x14ac:dyDescent="0.2">
      <c r="A334" s="2">
        <v>331</v>
      </c>
      <c r="B334" s="2" t="s">
        <v>334</v>
      </c>
      <c r="C334" s="9" t="e">
        <f>_11_A通院１２．５-(_11_A通院１０．５+(_11_A通院１２．０-_11_A通院１０．５))</f>
        <v>#NAME?</v>
      </c>
      <c r="D334" s="7"/>
    </row>
    <row r="335" spans="1:4" x14ac:dyDescent="0.2">
      <c r="A335" s="2">
        <v>332</v>
      </c>
      <c r="B335" s="2" t="s">
        <v>335</v>
      </c>
      <c r="C335" s="9" t="e">
        <f>_11_A通院１３．０-(_11_A通院１０．５+(_11_A通院１２．０-_11_A通院１０．５))</f>
        <v>#NAME?</v>
      </c>
      <c r="D335" s="7"/>
    </row>
    <row r="336" spans="1:4" x14ac:dyDescent="0.2">
      <c r="A336" s="2">
        <v>333</v>
      </c>
      <c r="B336" s="2" t="s">
        <v>336</v>
      </c>
      <c r="C336" s="9" t="e">
        <f>_11_A通院１３．０-(_11_A通院１０．５+(_11_A通院１２．５-_11_A通院１０．５))</f>
        <v>#NAME?</v>
      </c>
      <c r="D336" s="7"/>
    </row>
    <row r="337" spans="1:4" x14ac:dyDescent="0.2">
      <c r="A337" s="2">
        <v>334</v>
      </c>
      <c r="B337" s="2" t="s">
        <v>337</v>
      </c>
      <c r="C337" s="9" t="e">
        <f>_11_A通院１２．０-(_11_A通院１１．０+(_11_A通院１１．５-_11_A通院１１．０))</f>
        <v>#NAME?</v>
      </c>
      <c r="D337" s="7"/>
    </row>
    <row r="338" spans="1:4" x14ac:dyDescent="0.2">
      <c r="A338" s="2">
        <v>335</v>
      </c>
      <c r="B338" s="2" t="s">
        <v>338</v>
      </c>
      <c r="C338" s="9" t="e">
        <f>_11_A通院１２．５-(_11_A通院１１．０+(_11_A通院１１．５-_11_A通院１１．０))</f>
        <v>#NAME?</v>
      </c>
      <c r="D338" s="7"/>
    </row>
    <row r="339" spans="1:4" x14ac:dyDescent="0.2">
      <c r="A339" s="2">
        <v>336</v>
      </c>
      <c r="B339" s="2" t="s">
        <v>339</v>
      </c>
      <c r="C339" s="9" t="e">
        <f>_11_A通院１３．０-(_11_A通院１１．０+(_11_A通院１１．５-_11_A通院１１．０))</f>
        <v>#NAME?</v>
      </c>
      <c r="D339" s="7"/>
    </row>
    <row r="340" spans="1:4" x14ac:dyDescent="0.2">
      <c r="A340" s="2">
        <v>337</v>
      </c>
      <c r="B340" s="2" t="s">
        <v>340</v>
      </c>
      <c r="C340" s="9" t="e">
        <f>_11_A通院１２．５-(_11_A通院１１．０+(_11_A通院１２．０-_11_A通院１１．０))</f>
        <v>#NAME?</v>
      </c>
      <c r="D340" s="7"/>
    </row>
    <row r="341" spans="1:4" x14ac:dyDescent="0.2">
      <c r="A341" s="2">
        <v>338</v>
      </c>
      <c r="B341" s="2" t="s">
        <v>341</v>
      </c>
      <c r="C341" s="9" t="e">
        <f>_11_A通院１３．０-(_11_A通院１１．０+(_11_A通院１２．０-_11_A通院１１．０))</f>
        <v>#NAME?</v>
      </c>
      <c r="D341" s="7"/>
    </row>
    <row r="342" spans="1:4" x14ac:dyDescent="0.2">
      <c r="A342" s="2">
        <v>339</v>
      </c>
      <c r="B342" s="2" t="s">
        <v>342</v>
      </c>
      <c r="C342" s="9" t="e">
        <f>_11_A通院１３．０-(_11_A通院１１．０+(_11_A通院１２．５-_11_A通院１１．０))</f>
        <v>#NAME?</v>
      </c>
      <c r="D342" s="7"/>
    </row>
    <row r="343" spans="1:4" x14ac:dyDescent="0.2">
      <c r="A343" s="2">
        <v>340</v>
      </c>
      <c r="B343" s="2" t="s">
        <v>343</v>
      </c>
      <c r="C343" s="9" t="e">
        <f>_11_A通院１２．５-(_11_A通院１１．５+(_11_A通院１２．０-_11_A通院１１．５))</f>
        <v>#NAME?</v>
      </c>
      <c r="D343" s="7"/>
    </row>
    <row r="344" spans="1:4" x14ac:dyDescent="0.2">
      <c r="A344" s="2">
        <v>341</v>
      </c>
      <c r="B344" s="2" t="s">
        <v>344</v>
      </c>
      <c r="C344" s="9" t="e">
        <f>_11_A通院１３．０-(_11_A通院１１．５+(_11_A通院１２．０-_11_A通院１１．５))</f>
        <v>#NAME?</v>
      </c>
      <c r="D344" s="7"/>
    </row>
    <row r="345" spans="1:4" x14ac:dyDescent="0.2">
      <c r="A345" s="2">
        <v>342</v>
      </c>
      <c r="B345" s="2" t="s">
        <v>345</v>
      </c>
      <c r="C345" s="11" t="e">
        <f>_11_A通院１３．０-(_11_A通院１１．５+(_11_A通院１２．５-_11_A通院１１．５))</f>
        <v>#NAME?</v>
      </c>
      <c r="D345" s="7"/>
    </row>
    <row r="346" spans="1:4" x14ac:dyDescent="0.2">
      <c r="A346" s="2">
        <v>343</v>
      </c>
      <c r="B346" s="2" t="s">
        <v>346</v>
      </c>
      <c r="C346" s="11" t="e">
        <f>_11_A通院１３．０-(_11_A通院１２．０+(_11_A通院１２．５-_11_A通院１２．０))</f>
        <v>#NAME?</v>
      </c>
      <c r="D346" s="7"/>
    </row>
    <row r="347" spans="1:4" x14ac:dyDescent="0.2">
      <c r="A347" s="2">
        <v>344</v>
      </c>
      <c r="B347" s="2" t="s">
        <v>347</v>
      </c>
      <c r="C347" s="11" t="e">
        <f>_11_A重度研修２．０-(_11_A重度研修１．０+(_11_A重度研修１．５-_11_A重度研修１．０))</f>
        <v>#NAME?</v>
      </c>
      <c r="D347" s="7"/>
    </row>
    <row r="348" spans="1:4" x14ac:dyDescent="0.2">
      <c r="A348" s="2">
        <v>345</v>
      </c>
      <c r="B348" s="2" t="s">
        <v>348</v>
      </c>
      <c r="C348" s="9" t="e">
        <f>_11_A重度研修２．５-(_11_A重度研修１．０+(_11_A重度研修１．５-_11_A重度研修１．０))</f>
        <v>#NAME?</v>
      </c>
      <c r="D348" s="7"/>
    </row>
    <row r="349" spans="1:4" x14ac:dyDescent="0.2">
      <c r="A349" s="2">
        <v>346</v>
      </c>
      <c r="B349" s="2" t="s">
        <v>349</v>
      </c>
      <c r="C349" s="9" t="e">
        <f>_11_A重度研修３．０-(_11_A重度研修１．０+(_11_A重度研修１．５-_11_A重度研修１．０))</f>
        <v>#NAME?</v>
      </c>
      <c r="D349" s="7"/>
    </row>
    <row r="350" spans="1:4" x14ac:dyDescent="0.2">
      <c r="A350" s="2">
        <v>347</v>
      </c>
      <c r="B350" s="2" t="s">
        <v>350</v>
      </c>
      <c r="C350" s="9" t="e">
        <f>_11_A重度研修２．５-(_11_A重度研修１．０+(_11_A重度研修２．０-_11_A重度研修１．０))</f>
        <v>#NAME?</v>
      </c>
      <c r="D350" s="7"/>
    </row>
    <row r="351" spans="1:4" x14ac:dyDescent="0.2">
      <c r="A351" s="2">
        <v>348</v>
      </c>
      <c r="B351" s="2" t="s">
        <v>351</v>
      </c>
      <c r="C351" s="9" t="e">
        <f>_11_A重度研修３．０-(_11_A重度研修１．０+(_11_A重度研修２．０-_11_A重度研修１．０))</f>
        <v>#NAME?</v>
      </c>
      <c r="D351" s="7"/>
    </row>
    <row r="352" spans="1:4" x14ac:dyDescent="0.2">
      <c r="A352" s="2">
        <v>349</v>
      </c>
      <c r="B352" s="2" t="s">
        <v>352</v>
      </c>
      <c r="C352" s="9" t="e">
        <f>_11_A重度研修３．０-(_11_A重度研修１．０+(_11_A重度研修２．５-_11_A重度研修１．０))</f>
        <v>#NAME?</v>
      </c>
      <c r="D352" s="7"/>
    </row>
    <row r="353" spans="1:4" x14ac:dyDescent="0.2">
      <c r="A353" s="2">
        <v>350</v>
      </c>
      <c r="B353" s="2" t="s">
        <v>353</v>
      </c>
      <c r="C353" s="9" t="e">
        <f>_11_A重度研修２．５-(_11_A重度研修１．５+(_11_A重度研修２．０-_11_A重度研修１．５))</f>
        <v>#NAME?</v>
      </c>
      <c r="D353" s="7"/>
    </row>
    <row r="354" spans="1:4" x14ac:dyDescent="0.2">
      <c r="A354" s="2">
        <v>351</v>
      </c>
      <c r="B354" s="2" t="s">
        <v>354</v>
      </c>
      <c r="C354" s="9" t="e">
        <f>_11_A重度研修３．０-(_11_A重度研修１．５+(_11_A重度研修２．０-_11_A重度研修１．５))</f>
        <v>#NAME?</v>
      </c>
      <c r="D354" s="7"/>
    </row>
    <row r="355" spans="1:4" x14ac:dyDescent="0.2">
      <c r="A355" s="2">
        <v>352</v>
      </c>
      <c r="B355" s="2" t="s">
        <v>355</v>
      </c>
      <c r="C355" s="11" t="e">
        <f>_11_A重度研修３．０-(_11_A重度研修１．５+(_11_A重度研修２．５-_11_A重度研修１．５))</f>
        <v>#NAME?</v>
      </c>
      <c r="D355" s="7"/>
    </row>
    <row r="356" spans="1:4" x14ac:dyDescent="0.2">
      <c r="A356" s="2">
        <v>353</v>
      </c>
      <c r="B356" s="2" t="s">
        <v>356</v>
      </c>
      <c r="C356" s="11" t="e">
        <f>_11_A重度研修３．０-(_11_A重度研修２．０+(_11_A重度研修２．５-_11_A重度研修２．０))</f>
        <v>#NAME?</v>
      </c>
      <c r="D356" s="7"/>
    </row>
    <row r="357" spans="1:4" x14ac:dyDescent="0.2">
      <c r="A357" s="2">
        <v>354</v>
      </c>
      <c r="B357" s="2" t="s">
        <v>357</v>
      </c>
      <c r="C357" s="11" t="e">
        <f>_11_A家事１．０-(_11_A家事０．５+(_11_A家事０．７５-_11_A家事０．５))</f>
        <v>#NAME?</v>
      </c>
      <c r="D357" s="7"/>
    </row>
    <row r="358" spans="1:4" x14ac:dyDescent="0.2">
      <c r="A358" s="2">
        <v>355</v>
      </c>
      <c r="B358" s="2" t="s">
        <v>358</v>
      </c>
      <c r="C358" s="11" t="e">
        <f>_11_A家事１．２５-(_11_A家事０．５+(_11_A家事０．７５-_11_A家事０．５))</f>
        <v>#NAME?</v>
      </c>
      <c r="D358" s="7"/>
    </row>
    <row r="359" spans="1:4" x14ac:dyDescent="0.2">
      <c r="A359" s="2">
        <v>356</v>
      </c>
      <c r="B359" s="2" t="s">
        <v>359</v>
      </c>
      <c r="C359" s="11" t="e">
        <f>_11_A家事１．５-(_11_A家事０．５+(_11_A家事０．７５-_11_A家事０．５))</f>
        <v>#NAME?</v>
      </c>
      <c r="D359" s="7"/>
    </row>
    <row r="360" spans="1:4" x14ac:dyDescent="0.2">
      <c r="A360" s="2">
        <v>357</v>
      </c>
      <c r="B360" s="2" t="s">
        <v>360</v>
      </c>
      <c r="C360" s="11" t="e">
        <f>_11_A家事１．２５-(_11_A家事０．５+(_11_A家事１．０-_11_A家事０．５))</f>
        <v>#NAME?</v>
      </c>
      <c r="D360" s="7"/>
    </row>
    <row r="361" spans="1:4" x14ac:dyDescent="0.2">
      <c r="A361" s="2">
        <v>358</v>
      </c>
      <c r="B361" s="2" t="s">
        <v>361</v>
      </c>
      <c r="C361" s="11" t="e">
        <f>_11_A家事１．５-(_11_A家事０．５+(_11_A家事１．０-_11_A家事０．５))</f>
        <v>#NAME?</v>
      </c>
      <c r="D361" s="7"/>
    </row>
    <row r="362" spans="1:4" x14ac:dyDescent="0.2">
      <c r="A362" s="2">
        <v>359</v>
      </c>
      <c r="B362" s="2" t="s">
        <v>362</v>
      </c>
      <c r="C362" s="11" t="e">
        <f>_11_A家事１．５-(_11_A家事０．５+(_11_A家事１．２５-_11_A家事０．５))</f>
        <v>#NAME?</v>
      </c>
      <c r="D362" s="7"/>
    </row>
    <row r="363" spans="1:4" x14ac:dyDescent="0.2">
      <c r="A363" s="2">
        <v>360</v>
      </c>
      <c r="B363" s="2" t="s">
        <v>363</v>
      </c>
      <c r="C363" s="11" t="e">
        <f>_11_A家事１．２５-(_11_A家事０．７５+(_11_A家事１．０-_11_A家事０．７５))</f>
        <v>#NAME?</v>
      </c>
      <c r="D363" s="7"/>
    </row>
    <row r="364" spans="1:4" x14ac:dyDescent="0.2">
      <c r="A364" s="2">
        <v>361</v>
      </c>
      <c r="B364" s="2" t="s">
        <v>364</v>
      </c>
      <c r="C364" s="11" t="e">
        <f>_11_A家事１．５-(_11_A家事０．７５+(_11_A家事１．０-_11_A家事０．７５))</f>
        <v>#NAME?</v>
      </c>
      <c r="D364" s="7"/>
    </row>
    <row r="365" spans="1:4" x14ac:dyDescent="0.2">
      <c r="A365" s="2">
        <v>362</v>
      </c>
      <c r="B365" s="2" t="s">
        <v>365</v>
      </c>
      <c r="C365" s="11" t="e">
        <f>_11_A家事１．５-(_11_A家事０．７５+(_11_A家事１．２５-_11_A家事０．７５))</f>
        <v>#NAME?</v>
      </c>
      <c r="D365" s="7"/>
    </row>
    <row r="366" spans="1:4" x14ac:dyDescent="0.2">
      <c r="A366" s="2">
        <v>363</v>
      </c>
      <c r="B366" s="2" t="s">
        <v>366</v>
      </c>
      <c r="C366" s="11" t="e">
        <f>_11_A家事１．５-(_11_A家事１．０+(_11_A家事１．２５-_11_A家事１．０))</f>
        <v>#NAME?</v>
      </c>
      <c r="D366" s="7"/>
    </row>
    <row r="367" spans="1:4" x14ac:dyDescent="0.2">
      <c r="A367" s="2">
        <v>364</v>
      </c>
      <c r="B367" s="2" t="s">
        <v>367</v>
      </c>
      <c r="C367" s="11" t="e">
        <f>_11_A通院２１．５-(_11_A通院２０．５+(_11_A通院２１．０-_11_A通院２０．５))</f>
        <v>#NAME?</v>
      </c>
      <c r="D367" s="7"/>
    </row>
    <row r="368" spans="1:4" x14ac:dyDescent="0.2">
      <c r="A368" s="2">
        <v>365</v>
      </c>
      <c r="B368" s="2" t="s">
        <v>368</v>
      </c>
      <c r="C368" s="13">
        <v>1</v>
      </c>
      <c r="D368" s="14"/>
    </row>
    <row r="369" spans="1:4" x14ac:dyDescent="0.2">
      <c r="A369" s="2">
        <v>366</v>
      </c>
      <c r="B369" s="2" t="s">
        <v>369</v>
      </c>
      <c r="C369" s="13">
        <v>0.5</v>
      </c>
      <c r="D369" s="14"/>
    </row>
    <row r="370" spans="1:4" x14ac:dyDescent="0.2">
      <c r="A370" s="2">
        <v>367</v>
      </c>
      <c r="B370" s="2" t="s">
        <v>370</v>
      </c>
      <c r="C370" s="13">
        <v>0.25</v>
      </c>
      <c r="D370" s="14"/>
    </row>
    <row r="371" spans="1:4" x14ac:dyDescent="0.2">
      <c r="A371" s="2">
        <v>368</v>
      </c>
      <c r="B371" s="2" t="s">
        <v>371</v>
      </c>
      <c r="C371" s="13">
        <v>0.25</v>
      </c>
      <c r="D371" s="14"/>
    </row>
    <row r="372" spans="1:4" x14ac:dyDescent="0.2">
      <c r="A372" s="2">
        <v>369</v>
      </c>
      <c r="B372" s="2" t="s">
        <v>372</v>
      </c>
      <c r="C372" s="13">
        <v>0.5</v>
      </c>
      <c r="D372" s="14"/>
    </row>
    <row r="373" spans="1:4" x14ac:dyDescent="0.2">
      <c r="A373" s="2">
        <v>370</v>
      </c>
      <c r="B373" s="2" t="s">
        <v>373</v>
      </c>
      <c r="C373" s="13">
        <v>0.25</v>
      </c>
      <c r="D373" s="14"/>
    </row>
    <row r="374" spans="1:4" x14ac:dyDescent="0.2">
      <c r="A374" s="2">
        <v>371</v>
      </c>
      <c r="B374" s="2" t="s">
        <v>374</v>
      </c>
      <c r="C374" s="13">
        <v>0.25</v>
      </c>
      <c r="D374" s="14"/>
    </row>
    <row r="375" spans="1:4" x14ac:dyDescent="0.2">
      <c r="A375" s="2">
        <v>372</v>
      </c>
      <c r="B375" s="2" t="s">
        <v>375</v>
      </c>
      <c r="C375" s="13">
        <v>0.5</v>
      </c>
      <c r="D375" s="14"/>
    </row>
    <row r="376" spans="1:4" x14ac:dyDescent="0.2">
      <c r="A376" s="2">
        <v>373</v>
      </c>
      <c r="B376" s="2" t="s">
        <v>376</v>
      </c>
      <c r="C376" s="13">
        <v>0.25</v>
      </c>
      <c r="D376" s="14"/>
    </row>
    <row r="377" spans="1:4" x14ac:dyDescent="0.2">
      <c r="A377" s="2">
        <v>374</v>
      </c>
      <c r="B377" s="2" t="s">
        <v>377</v>
      </c>
      <c r="C377" s="13">
        <v>0.7</v>
      </c>
      <c r="D377" s="14"/>
    </row>
    <row r="378" spans="1:4" x14ac:dyDescent="0.2">
      <c r="A378" s="2">
        <v>375</v>
      </c>
      <c r="B378" s="2" t="s">
        <v>378</v>
      </c>
      <c r="C378" s="13">
        <v>0.9</v>
      </c>
      <c r="D378" s="14"/>
    </row>
    <row r="379" spans="1:4" x14ac:dyDescent="0.2">
      <c r="A379" s="2">
        <v>376</v>
      </c>
      <c r="B379" s="2" t="s">
        <v>379</v>
      </c>
      <c r="C379" s="13">
        <v>0.9</v>
      </c>
      <c r="D379" s="14"/>
    </row>
    <row r="380" spans="1:4" x14ac:dyDescent="0.2">
      <c r="A380" s="15">
        <v>377</v>
      </c>
      <c r="B380" s="15" t="s">
        <v>380</v>
      </c>
      <c r="C380" s="16">
        <v>0.7</v>
      </c>
      <c r="D380" s="14"/>
    </row>
    <row r="381" spans="1:4" x14ac:dyDescent="0.2">
      <c r="A381" s="2">
        <v>380</v>
      </c>
      <c r="B381" s="2" t="s">
        <v>381</v>
      </c>
      <c r="C381" s="17">
        <v>102</v>
      </c>
      <c r="D381" s="18"/>
    </row>
    <row r="382" spans="1:4" x14ac:dyDescent="0.2">
      <c r="A382" s="19">
        <v>381</v>
      </c>
      <c r="B382" s="19" t="s">
        <v>382</v>
      </c>
      <c r="C382" s="20">
        <v>0.01</v>
      </c>
      <c r="D382" s="21"/>
    </row>
    <row r="383" spans="1:4" x14ac:dyDescent="0.2">
      <c r="A383" s="19">
        <v>382</v>
      </c>
      <c r="B383" s="19" t="s">
        <v>383</v>
      </c>
      <c r="C383" s="20">
        <v>0.01</v>
      </c>
      <c r="D383" s="21"/>
    </row>
    <row r="384" spans="1:4" x14ac:dyDescent="0.2">
      <c r="A384" s="19">
        <v>383</v>
      </c>
      <c r="B384" s="19" t="s">
        <v>384</v>
      </c>
      <c r="C384" s="20">
        <v>0.01</v>
      </c>
      <c r="D384" s="21"/>
    </row>
    <row r="385" spans="1:4" x14ac:dyDescent="0.2">
      <c r="A385" s="19">
        <v>384</v>
      </c>
      <c r="B385" s="19" t="s">
        <v>385</v>
      </c>
      <c r="C385" s="20">
        <v>0.05</v>
      </c>
      <c r="D385" s="21"/>
    </row>
  </sheetData>
  <phoneticPr fontId="1"/>
  <pageMargins left="0.7" right="0.7" top="0.75" bottom="0.75" header="0.3" footer="0.3"/>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160"/>
  <sheetViews>
    <sheetView view="pageBreakPreview" topLeftCell="A157"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48.44140625" style="23" bestFit="1" customWidth="1"/>
    <col min="4" max="4" width="4.88671875" style="23" customWidth="1"/>
    <col min="5" max="5" width="4.44140625" style="25" bestFit="1" customWidth="1"/>
    <col min="6" max="6" width="4.88671875" style="23" customWidth="1"/>
    <col min="7" max="7" width="4.44140625" style="25" customWidth="1"/>
    <col min="8" max="8" width="4.88671875" style="23" customWidth="1"/>
    <col min="9" max="9" width="4.44140625" style="25" bestFit="1" customWidth="1"/>
    <col min="10" max="10" width="11.88671875" style="25" customWidth="1"/>
    <col min="11" max="11" width="3.44140625" style="25" bestFit="1" customWidth="1"/>
    <col min="12" max="12" width="4.44140625" style="26" bestFit="1" customWidth="1"/>
    <col min="13" max="13" width="24.88671875" style="27" bestFit="1" customWidth="1"/>
    <col min="14" max="14" width="3.44140625" style="25" bestFit="1" customWidth="1"/>
    <col min="15" max="15" width="5.44140625" style="26" bestFit="1" customWidth="1"/>
    <col min="16" max="16" width="3.44140625" style="25" bestFit="1" customWidth="1"/>
    <col min="17" max="17" width="4.44140625" style="26" bestFit="1" customWidth="1"/>
    <col min="18" max="18" width="5.33203125" style="25" bestFit="1" customWidth="1"/>
    <col min="19" max="19" width="3.44140625" style="25" bestFit="1" customWidth="1"/>
    <col min="20" max="20" width="4.44140625" style="26" bestFit="1" customWidth="1"/>
    <col min="21" max="21" width="5.33203125" style="25" bestFit="1" customWidth="1"/>
    <col min="22" max="22" width="9.88671875" style="25" customWidth="1"/>
    <col min="23" max="23" width="4.44140625" style="25" bestFit="1" customWidth="1"/>
    <col min="24" max="24" width="7.109375" style="28" customWidth="1"/>
    <col min="25" max="25" width="8.6640625" style="29" customWidth="1"/>
    <col min="26" max="16384" width="8.88671875" style="25"/>
  </cols>
  <sheetData>
    <row r="1" spans="1:25" ht="17.100000000000001" customHeight="1" x14ac:dyDescent="0.2"/>
    <row r="2" spans="1:25" ht="17.100000000000001" customHeight="1" x14ac:dyDescent="0.2"/>
    <row r="3" spans="1:25" ht="17.100000000000001" customHeight="1" x14ac:dyDescent="0.2"/>
    <row r="4" spans="1:25" ht="17.100000000000001" customHeight="1" x14ac:dyDescent="0.2">
      <c r="B4" s="30" t="s">
        <v>2674</v>
      </c>
      <c r="D4" s="81"/>
    </row>
    <row r="5" spans="1:25" ht="16.5" customHeight="1" x14ac:dyDescent="0.2">
      <c r="A5" s="31" t="s">
        <v>386</v>
      </c>
      <c r="B5" s="32"/>
      <c r="C5" s="33" t="s">
        <v>387</v>
      </c>
      <c r="D5" s="34" t="s">
        <v>388</v>
      </c>
      <c r="E5" s="34"/>
      <c r="F5" s="34"/>
      <c r="G5" s="34"/>
      <c r="H5" s="34"/>
      <c r="I5" s="34"/>
      <c r="J5" s="34"/>
      <c r="K5" s="34"/>
      <c r="L5" s="35"/>
      <c r="M5" s="34"/>
      <c r="N5" s="34"/>
      <c r="O5" s="35"/>
      <c r="P5" s="34"/>
      <c r="Q5" s="35"/>
      <c r="R5" s="34"/>
      <c r="S5" s="34"/>
      <c r="T5" s="35"/>
      <c r="U5" s="34"/>
      <c r="V5" s="34"/>
      <c r="W5" s="34"/>
      <c r="X5" s="36" t="s">
        <v>389</v>
      </c>
      <c r="Y5" s="33" t="s">
        <v>390</v>
      </c>
    </row>
    <row r="6" spans="1:25" ht="16.5" customHeight="1" x14ac:dyDescent="0.2">
      <c r="A6" s="37" t="s">
        <v>391</v>
      </c>
      <c r="B6" s="37" t="s">
        <v>392</v>
      </c>
      <c r="C6" s="38"/>
      <c r="D6" s="99" t="s">
        <v>452</v>
      </c>
      <c r="E6" s="166"/>
      <c r="F6" s="99" t="s">
        <v>453</v>
      </c>
      <c r="G6" s="32"/>
      <c r="H6" s="40"/>
      <c r="I6" s="40"/>
      <c r="J6" s="40"/>
      <c r="K6" s="40"/>
      <c r="L6" s="41"/>
      <c r="M6" s="40"/>
      <c r="N6" s="40"/>
      <c r="O6" s="41"/>
      <c r="P6" s="40"/>
      <c r="Q6" s="41"/>
      <c r="R6" s="40"/>
      <c r="S6" s="40"/>
      <c r="T6" s="41"/>
      <c r="U6" s="40"/>
      <c r="V6" s="40"/>
      <c r="W6" s="40"/>
      <c r="X6" s="42" t="s">
        <v>393</v>
      </c>
      <c r="Y6" s="43" t="s">
        <v>394</v>
      </c>
    </row>
    <row r="7" spans="1:25" ht="16.5" customHeight="1" x14ac:dyDescent="0.2">
      <c r="A7" s="44">
        <v>1</v>
      </c>
      <c r="B7" s="44">
        <v>3607</v>
      </c>
      <c r="C7" s="45" t="s">
        <v>3720</v>
      </c>
      <c r="D7" s="327" t="s">
        <v>472</v>
      </c>
      <c r="E7" s="328"/>
      <c r="F7" s="327" t="s">
        <v>475</v>
      </c>
      <c r="G7" s="328"/>
      <c r="H7" s="327" t="s">
        <v>499</v>
      </c>
      <c r="I7" s="328"/>
      <c r="J7" s="47"/>
      <c r="M7" s="48"/>
      <c r="N7" s="49"/>
      <c r="O7" s="50"/>
      <c r="P7" s="83" t="s">
        <v>455</v>
      </c>
      <c r="R7" s="78"/>
      <c r="S7" s="102" t="s">
        <v>456</v>
      </c>
      <c r="U7" s="78"/>
      <c r="V7" s="47"/>
      <c r="X7" s="51">
        <v>985</v>
      </c>
      <c r="Y7" s="52" t="s">
        <v>396</v>
      </c>
    </row>
    <row r="8" spans="1:25" ht="16.5" customHeight="1" x14ac:dyDescent="0.2">
      <c r="A8" s="53">
        <v>1</v>
      </c>
      <c r="B8" s="53">
        <v>3608</v>
      </c>
      <c r="C8" s="85" t="s">
        <v>3721</v>
      </c>
      <c r="D8" s="327"/>
      <c r="E8" s="328"/>
      <c r="F8" s="327"/>
      <c r="G8" s="328"/>
      <c r="H8" s="327"/>
      <c r="I8" s="328"/>
      <c r="J8" s="55"/>
      <c r="K8" s="49"/>
      <c r="L8" s="50"/>
      <c r="M8" s="56" t="s">
        <v>397</v>
      </c>
      <c r="N8" s="57" t="s">
        <v>398</v>
      </c>
      <c r="O8" s="58">
        <v>1</v>
      </c>
      <c r="P8" s="47" t="s">
        <v>398</v>
      </c>
      <c r="Q8" s="26">
        <v>0.5</v>
      </c>
      <c r="R8" s="345" t="s">
        <v>423</v>
      </c>
      <c r="S8" s="47" t="s">
        <v>398</v>
      </c>
      <c r="T8" s="26">
        <v>0.25</v>
      </c>
      <c r="U8" s="345" t="s">
        <v>423</v>
      </c>
      <c r="V8" s="47"/>
      <c r="X8" s="59">
        <v>985</v>
      </c>
      <c r="Y8" s="60"/>
    </row>
    <row r="9" spans="1:25" ht="16.5" customHeight="1" x14ac:dyDescent="0.2">
      <c r="A9" s="53">
        <v>1</v>
      </c>
      <c r="B9" s="53">
        <v>3609</v>
      </c>
      <c r="C9" s="85" t="s">
        <v>3722</v>
      </c>
      <c r="D9" s="327"/>
      <c r="E9" s="328"/>
      <c r="F9" s="327"/>
      <c r="G9" s="328"/>
      <c r="H9" s="327"/>
      <c r="I9" s="328"/>
      <c r="J9" s="329" t="s">
        <v>399</v>
      </c>
      <c r="K9" s="61" t="s">
        <v>398</v>
      </c>
      <c r="L9" s="62">
        <v>0.7</v>
      </c>
      <c r="M9" s="56"/>
      <c r="N9" s="57"/>
      <c r="O9" s="58"/>
      <c r="P9" s="47"/>
      <c r="R9" s="345"/>
      <c r="S9" s="47"/>
      <c r="U9" s="345"/>
      <c r="V9" s="47"/>
      <c r="X9" s="59">
        <v>690</v>
      </c>
      <c r="Y9" s="60"/>
    </row>
    <row r="10" spans="1:25" ht="16.5" customHeight="1" x14ac:dyDescent="0.2">
      <c r="A10" s="53">
        <v>1</v>
      </c>
      <c r="B10" s="53">
        <v>3610</v>
      </c>
      <c r="C10" s="85" t="s">
        <v>3723</v>
      </c>
      <c r="D10" s="127">
        <v>256</v>
      </c>
      <c r="E10" s="25" t="s">
        <v>394</v>
      </c>
      <c r="F10" s="127">
        <v>413</v>
      </c>
      <c r="G10" s="25" t="s">
        <v>394</v>
      </c>
      <c r="H10" s="127">
        <v>85</v>
      </c>
      <c r="I10" s="25" t="s">
        <v>394</v>
      </c>
      <c r="J10" s="355"/>
      <c r="K10" s="49"/>
      <c r="L10" s="50"/>
      <c r="M10" s="56" t="s">
        <v>397</v>
      </c>
      <c r="N10" s="57" t="s">
        <v>398</v>
      </c>
      <c r="O10" s="58">
        <v>1</v>
      </c>
      <c r="P10" s="47"/>
      <c r="R10" s="78"/>
      <c r="S10" s="47"/>
      <c r="U10" s="78"/>
      <c r="V10" s="55"/>
      <c r="W10" s="49"/>
      <c r="X10" s="59">
        <v>690</v>
      </c>
      <c r="Y10" s="60"/>
    </row>
    <row r="11" spans="1:25" ht="16.5" customHeight="1" x14ac:dyDescent="0.2">
      <c r="A11" s="63">
        <v>1</v>
      </c>
      <c r="B11" s="63" t="s">
        <v>1040</v>
      </c>
      <c r="C11" s="87" t="s">
        <v>3724</v>
      </c>
      <c r="D11" s="122"/>
      <c r="F11" s="122"/>
      <c r="H11" s="122"/>
      <c r="J11" s="65"/>
      <c r="K11" s="66"/>
      <c r="L11" s="67"/>
      <c r="M11" s="68"/>
      <c r="N11" s="69"/>
      <c r="O11" s="70"/>
      <c r="P11" s="47"/>
      <c r="R11" s="78"/>
      <c r="S11" s="47"/>
      <c r="U11" s="78"/>
      <c r="V11" s="331" t="s">
        <v>400</v>
      </c>
      <c r="W11" s="332"/>
      <c r="X11" s="71">
        <v>690</v>
      </c>
      <c r="Y11" s="72"/>
    </row>
    <row r="12" spans="1:25" ht="16.5" customHeight="1" x14ac:dyDescent="0.2">
      <c r="A12" s="63">
        <v>1</v>
      </c>
      <c r="B12" s="63" t="s">
        <v>1041</v>
      </c>
      <c r="C12" s="87" t="s">
        <v>3725</v>
      </c>
      <c r="D12" s="122"/>
      <c r="F12" s="122"/>
      <c r="H12" s="122"/>
      <c r="J12" s="73"/>
      <c r="K12" s="74"/>
      <c r="L12" s="75"/>
      <c r="M12" s="68" t="s">
        <v>397</v>
      </c>
      <c r="N12" s="69" t="s">
        <v>398</v>
      </c>
      <c r="O12" s="70">
        <v>1</v>
      </c>
      <c r="P12" s="47"/>
      <c r="R12" s="78"/>
      <c r="S12" s="47"/>
      <c r="U12" s="78"/>
      <c r="V12" s="333"/>
      <c r="W12" s="334"/>
      <c r="X12" s="71">
        <v>690</v>
      </c>
      <c r="Y12" s="72"/>
    </row>
    <row r="13" spans="1:25" ht="16.5" customHeight="1" x14ac:dyDescent="0.2">
      <c r="A13" s="63">
        <v>1</v>
      </c>
      <c r="B13" s="63" t="s">
        <v>1042</v>
      </c>
      <c r="C13" s="87" t="s">
        <v>3726</v>
      </c>
      <c r="D13" s="83"/>
      <c r="F13" s="83"/>
      <c r="H13" s="83"/>
      <c r="J13" s="335" t="s">
        <v>399</v>
      </c>
      <c r="K13" s="66" t="s">
        <v>398</v>
      </c>
      <c r="L13" s="67">
        <v>0.7</v>
      </c>
      <c r="M13" s="68"/>
      <c r="N13" s="69"/>
      <c r="O13" s="70"/>
      <c r="P13" s="47"/>
      <c r="R13" s="78"/>
      <c r="S13" s="47"/>
      <c r="U13" s="78"/>
      <c r="V13" s="333"/>
      <c r="W13" s="334"/>
      <c r="X13" s="71">
        <v>483</v>
      </c>
      <c r="Y13" s="72"/>
    </row>
    <row r="14" spans="1:25" ht="16.5" customHeight="1" x14ac:dyDescent="0.2">
      <c r="A14" s="63">
        <v>1</v>
      </c>
      <c r="B14" s="63" t="s">
        <v>1043</v>
      </c>
      <c r="C14" s="87" t="s">
        <v>3727</v>
      </c>
      <c r="D14" s="83"/>
      <c r="F14" s="83"/>
      <c r="H14" s="83"/>
      <c r="J14" s="356"/>
      <c r="K14" s="74"/>
      <c r="L14" s="75"/>
      <c r="M14" s="68" t="s">
        <v>397</v>
      </c>
      <c r="N14" s="69" t="s">
        <v>398</v>
      </c>
      <c r="O14" s="70">
        <v>1</v>
      </c>
      <c r="P14" s="47"/>
      <c r="R14" s="78"/>
      <c r="S14" s="47"/>
      <c r="U14" s="78"/>
      <c r="V14" s="76" t="s">
        <v>398</v>
      </c>
      <c r="W14" s="75">
        <v>0.7</v>
      </c>
      <c r="X14" s="71">
        <v>483</v>
      </c>
      <c r="Y14" s="72"/>
    </row>
    <row r="15" spans="1:25" ht="16.5" customHeight="1" x14ac:dyDescent="0.2">
      <c r="A15" s="53">
        <v>1</v>
      </c>
      <c r="B15" s="53">
        <v>3611</v>
      </c>
      <c r="C15" s="85" t="s">
        <v>3728</v>
      </c>
      <c r="D15" s="83"/>
      <c r="F15" s="83"/>
      <c r="H15" s="325" t="s">
        <v>478</v>
      </c>
      <c r="I15" s="326"/>
      <c r="J15" s="77"/>
      <c r="K15" s="61"/>
      <c r="L15" s="62"/>
      <c r="M15" s="56"/>
      <c r="N15" s="57"/>
      <c r="O15" s="58"/>
      <c r="P15" s="47"/>
      <c r="R15" s="78"/>
      <c r="S15" s="47"/>
      <c r="U15" s="78"/>
      <c r="V15" s="77"/>
      <c r="W15" s="61"/>
      <c r="X15" s="59">
        <v>1068</v>
      </c>
      <c r="Y15" s="60"/>
    </row>
    <row r="16" spans="1:25" ht="16.5" customHeight="1" x14ac:dyDescent="0.2">
      <c r="A16" s="53">
        <v>1</v>
      </c>
      <c r="B16" s="53">
        <v>3612</v>
      </c>
      <c r="C16" s="85" t="s">
        <v>3729</v>
      </c>
      <c r="D16" s="83"/>
      <c r="F16" s="83"/>
      <c r="H16" s="327"/>
      <c r="I16" s="328"/>
      <c r="J16" s="55"/>
      <c r="K16" s="49"/>
      <c r="L16" s="50"/>
      <c r="M16" s="56" t="s">
        <v>397</v>
      </c>
      <c r="N16" s="57" t="s">
        <v>398</v>
      </c>
      <c r="O16" s="58">
        <v>1</v>
      </c>
      <c r="P16" s="47"/>
      <c r="R16" s="78"/>
      <c r="S16" s="47"/>
      <c r="U16" s="78"/>
      <c r="V16" s="47"/>
      <c r="X16" s="59">
        <v>1068</v>
      </c>
      <c r="Y16" s="60"/>
    </row>
    <row r="17" spans="1:25" ht="16.5" customHeight="1" x14ac:dyDescent="0.2">
      <c r="A17" s="53">
        <v>1</v>
      </c>
      <c r="B17" s="53">
        <v>3613</v>
      </c>
      <c r="C17" s="85" t="s">
        <v>3730</v>
      </c>
      <c r="D17" s="83"/>
      <c r="F17" s="83"/>
      <c r="H17" s="327"/>
      <c r="I17" s="328"/>
      <c r="J17" s="329" t="s">
        <v>399</v>
      </c>
      <c r="K17" s="61" t="s">
        <v>398</v>
      </c>
      <c r="L17" s="62">
        <v>0.7</v>
      </c>
      <c r="M17" s="56"/>
      <c r="N17" s="57"/>
      <c r="O17" s="58"/>
      <c r="P17" s="47"/>
      <c r="R17" s="78"/>
      <c r="S17" s="47"/>
      <c r="U17" s="78"/>
      <c r="V17" s="47"/>
      <c r="X17" s="59">
        <v>748</v>
      </c>
      <c r="Y17" s="60"/>
    </row>
    <row r="18" spans="1:25" ht="16.5" customHeight="1" x14ac:dyDescent="0.2">
      <c r="A18" s="53">
        <v>1</v>
      </c>
      <c r="B18" s="53">
        <v>3614</v>
      </c>
      <c r="C18" s="85" t="s">
        <v>3731</v>
      </c>
      <c r="D18" s="83"/>
      <c r="F18" s="83"/>
      <c r="H18" s="127">
        <v>168</v>
      </c>
      <c r="I18" s="25" t="s">
        <v>394</v>
      </c>
      <c r="J18" s="330"/>
      <c r="K18" s="49"/>
      <c r="L18" s="50"/>
      <c r="M18" s="56" t="s">
        <v>397</v>
      </c>
      <c r="N18" s="57" t="s">
        <v>398</v>
      </c>
      <c r="O18" s="58">
        <v>1</v>
      </c>
      <c r="P18" s="47"/>
      <c r="R18" s="78"/>
      <c r="S18" s="47"/>
      <c r="U18" s="78"/>
      <c r="V18" s="55"/>
      <c r="W18" s="49"/>
      <c r="X18" s="59">
        <v>748</v>
      </c>
      <c r="Y18" s="60"/>
    </row>
    <row r="19" spans="1:25" ht="16.5" customHeight="1" x14ac:dyDescent="0.2">
      <c r="A19" s="63">
        <v>1</v>
      </c>
      <c r="B19" s="63" t="s">
        <v>1044</v>
      </c>
      <c r="C19" s="87" t="s">
        <v>3732</v>
      </c>
      <c r="D19" s="83"/>
      <c r="F19" s="83"/>
      <c r="H19" s="177"/>
      <c r="J19" s="65"/>
      <c r="K19" s="66"/>
      <c r="L19" s="67"/>
      <c r="M19" s="68"/>
      <c r="N19" s="69"/>
      <c r="O19" s="70"/>
      <c r="P19" s="47"/>
      <c r="R19" s="78"/>
      <c r="S19" s="47"/>
      <c r="U19" s="78"/>
      <c r="V19" s="331" t="s">
        <v>400</v>
      </c>
      <c r="W19" s="332"/>
      <c r="X19" s="71">
        <v>748</v>
      </c>
      <c r="Y19" s="72"/>
    </row>
    <row r="20" spans="1:25" ht="16.5" customHeight="1" x14ac:dyDescent="0.2">
      <c r="A20" s="63">
        <v>1</v>
      </c>
      <c r="B20" s="63" t="s">
        <v>1045</v>
      </c>
      <c r="C20" s="87" t="s">
        <v>3733</v>
      </c>
      <c r="D20" s="83"/>
      <c r="F20" s="83"/>
      <c r="H20" s="178"/>
      <c r="J20" s="73"/>
      <c r="K20" s="74"/>
      <c r="L20" s="75"/>
      <c r="M20" s="68" t="s">
        <v>397</v>
      </c>
      <c r="N20" s="69" t="s">
        <v>398</v>
      </c>
      <c r="O20" s="70">
        <v>1</v>
      </c>
      <c r="P20" s="47"/>
      <c r="R20" s="78"/>
      <c r="S20" s="47"/>
      <c r="U20" s="78"/>
      <c r="V20" s="333"/>
      <c r="W20" s="334"/>
      <c r="X20" s="71">
        <v>748</v>
      </c>
      <c r="Y20" s="72"/>
    </row>
    <row r="21" spans="1:25" ht="16.5" customHeight="1" x14ac:dyDescent="0.2">
      <c r="A21" s="63">
        <v>1</v>
      </c>
      <c r="B21" s="63" t="s">
        <v>1046</v>
      </c>
      <c r="C21" s="87" t="s">
        <v>3734</v>
      </c>
      <c r="D21" s="83"/>
      <c r="F21" s="83"/>
      <c r="H21" s="83"/>
      <c r="J21" s="335" t="s">
        <v>399</v>
      </c>
      <c r="K21" s="66" t="s">
        <v>398</v>
      </c>
      <c r="L21" s="67">
        <v>0.7</v>
      </c>
      <c r="M21" s="68"/>
      <c r="N21" s="69"/>
      <c r="O21" s="70"/>
      <c r="P21" s="47"/>
      <c r="R21" s="78"/>
      <c r="S21" s="47"/>
      <c r="U21" s="78"/>
      <c r="V21" s="333"/>
      <c r="W21" s="334"/>
      <c r="X21" s="71">
        <v>524</v>
      </c>
      <c r="Y21" s="72"/>
    </row>
    <row r="22" spans="1:25" ht="16.5" customHeight="1" x14ac:dyDescent="0.2">
      <c r="A22" s="63">
        <v>1</v>
      </c>
      <c r="B22" s="63" t="s">
        <v>1047</v>
      </c>
      <c r="C22" s="87" t="s">
        <v>3735</v>
      </c>
      <c r="D22" s="83"/>
      <c r="F22" s="83"/>
      <c r="H22" s="83"/>
      <c r="J22" s="336"/>
      <c r="K22" s="74"/>
      <c r="L22" s="75"/>
      <c r="M22" s="68" t="s">
        <v>397</v>
      </c>
      <c r="N22" s="69" t="s">
        <v>398</v>
      </c>
      <c r="O22" s="70">
        <v>1</v>
      </c>
      <c r="P22" s="47"/>
      <c r="R22" s="78"/>
      <c r="S22" s="47"/>
      <c r="U22" s="78"/>
      <c r="V22" s="76" t="s">
        <v>398</v>
      </c>
      <c r="W22" s="75">
        <v>0.7</v>
      </c>
      <c r="X22" s="71">
        <v>524</v>
      </c>
      <c r="Y22" s="72"/>
    </row>
    <row r="23" spans="1:25" ht="16.5" customHeight="1" x14ac:dyDescent="0.2">
      <c r="A23" s="53">
        <v>1</v>
      </c>
      <c r="B23" s="53">
        <v>3615</v>
      </c>
      <c r="C23" s="85" t="s">
        <v>3736</v>
      </c>
      <c r="D23" s="325" t="s">
        <v>736</v>
      </c>
      <c r="E23" s="326"/>
      <c r="F23" s="325" t="s">
        <v>475</v>
      </c>
      <c r="G23" s="326"/>
      <c r="H23" s="325" t="s">
        <v>499</v>
      </c>
      <c r="I23" s="326"/>
      <c r="J23" s="77"/>
      <c r="K23" s="61"/>
      <c r="L23" s="62"/>
      <c r="M23" s="56"/>
      <c r="N23" s="57"/>
      <c r="O23" s="58"/>
      <c r="P23" s="47"/>
      <c r="R23" s="78"/>
      <c r="S23" s="47"/>
      <c r="U23" s="78"/>
      <c r="V23" s="77"/>
      <c r="W23" s="61"/>
      <c r="X23" s="59">
        <v>1127</v>
      </c>
      <c r="Y23" s="60"/>
    </row>
    <row r="24" spans="1:25" ht="16.5" customHeight="1" x14ac:dyDescent="0.2">
      <c r="A24" s="53">
        <v>1</v>
      </c>
      <c r="B24" s="53">
        <v>3616</v>
      </c>
      <c r="C24" s="85" t="s">
        <v>3737</v>
      </c>
      <c r="D24" s="327"/>
      <c r="E24" s="328"/>
      <c r="F24" s="327"/>
      <c r="G24" s="328"/>
      <c r="H24" s="327"/>
      <c r="I24" s="328"/>
      <c r="J24" s="55"/>
      <c r="K24" s="49"/>
      <c r="L24" s="50"/>
      <c r="M24" s="56" t="s">
        <v>397</v>
      </c>
      <c r="N24" s="57" t="s">
        <v>398</v>
      </c>
      <c r="O24" s="58">
        <v>1</v>
      </c>
      <c r="P24" s="47"/>
      <c r="R24" s="78"/>
      <c r="S24" s="47"/>
      <c r="U24" s="78"/>
      <c r="V24" s="47"/>
      <c r="X24" s="59">
        <v>1127</v>
      </c>
      <c r="Y24" s="60"/>
    </row>
    <row r="25" spans="1:25" ht="16.5" customHeight="1" x14ac:dyDescent="0.2">
      <c r="A25" s="53">
        <v>1</v>
      </c>
      <c r="B25" s="53">
        <v>3617</v>
      </c>
      <c r="C25" s="85" t="s">
        <v>3738</v>
      </c>
      <c r="D25" s="327"/>
      <c r="E25" s="328"/>
      <c r="F25" s="327"/>
      <c r="G25" s="328"/>
      <c r="H25" s="327"/>
      <c r="I25" s="328"/>
      <c r="J25" s="329" t="s">
        <v>399</v>
      </c>
      <c r="K25" s="61" t="s">
        <v>398</v>
      </c>
      <c r="L25" s="62">
        <v>0.7</v>
      </c>
      <c r="M25" s="56"/>
      <c r="N25" s="57"/>
      <c r="O25" s="58"/>
      <c r="P25" s="47"/>
      <c r="R25" s="78"/>
      <c r="S25" s="47"/>
      <c r="U25" s="78"/>
      <c r="V25" s="47"/>
      <c r="X25" s="59">
        <v>789</v>
      </c>
      <c r="Y25" s="60"/>
    </row>
    <row r="26" spans="1:25" ht="16.5" customHeight="1" x14ac:dyDescent="0.2">
      <c r="A26" s="53">
        <v>1</v>
      </c>
      <c r="B26" s="53">
        <v>3618</v>
      </c>
      <c r="C26" s="85" t="s">
        <v>3739</v>
      </c>
      <c r="D26" s="127">
        <v>404</v>
      </c>
      <c r="E26" s="25" t="s">
        <v>394</v>
      </c>
      <c r="F26" s="127">
        <v>350</v>
      </c>
      <c r="G26" s="25" t="s">
        <v>394</v>
      </c>
      <c r="H26" s="127">
        <v>83</v>
      </c>
      <c r="I26" s="25" t="s">
        <v>394</v>
      </c>
      <c r="J26" s="330"/>
      <c r="K26" s="49"/>
      <c r="L26" s="50"/>
      <c r="M26" s="56" t="s">
        <v>397</v>
      </c>
      <c r="N26" s="57" t="s">
        <v>398</v>
      </c>
      <c r="O26" s="58">
        <v>1</v>
      </c>
      <c r="P26" s="47"/>
      <c r="R26" s="78"/>
      <c r="S26" s="47"/>
      <c r="U26" s="78"/>
      <c r="V26" s="55"/>
      <c r="W26" s="49"/>
      <c r="X26" s="59">
        <v>789</v>
      </c>
      <c r="Y26" s="60"/>
    </row>
    <row r="27" spans="1:25" ht="16.5" customHeight="1" x14ac:dyDescent="0.2">
      <c r="A27" s="63">
        <v>1</v>
      </c>
      <c r="B27" s="63" t="s">
        <v>1048</v>
      </c>
      <c r="C27" s="87" t="s">
        <v>3740</v>
      </c>
      <c r="D27" s="122"/>
      <c r="F27" s="122"/>
      <c r="H27" s="122"/>
      <c r="J27" s="65"/>
      <c r="K27" s="66"/>
      <c r="L27" s="67"/>
      <c r="M27" s="68"/>
      <c r="N27" s="69"/>
      <c r="O27" s="70"/>
      <c r="P27" s="47"/>
      <c r="R27" s="78"/>
      <c r="S27" s="47"/>
      <c r="U27" s="78"/>
      <c r="V27" s="331" t="s">
        <v>400</v>
      </c>
      <c r="W27" s="332"/>
      <c r="X27" s="71">
        <v>789</v>
      </c>
      <c r="Y27" s="72"/>
    </row>
    <row r="28" spans="1:25" ht="16.5" customHeight="1" x14ac:dyDescent="0.2">
      <c r="A28" s="63">
        <v>1</v>
      </c>
      <c r="B28" s="63" t="s">
        <v>1049</v>
      </c>
      <c r="C28" s="87" t="s">
        <v>3741</v>
      </c>
      <c r="D28" s="122"/>
      <c r="F28" s="122"/>
      <c r="H28" s="122"/>
      <c r="J28" s="73"/>
      <c r="K28" s="74"/>
      <c r="L28" s="75"/>
      <c r="M28" s="68" t="s">
        <v>397</v>
      </c>
      <c r="N28" s="69" t="s">
        <v>398</v>
      </c>
      <c r="O28" s="70">
        <v>1</v>
      </c>
      <c r="P28" s="47"/>
      <c r="R28" s="78"/>
      <c r="S28" s="47"/>
      <c r="U28" s="78"/>
      <c r="V28" s="333"/>
      <c r="W28" s="334"/>
      <c r="X28" s="71">
        <v>789</v>
      </c>
      <c r="Y28" s="72"/>
    </row>
    <row r="29" spans="1:25" ht="16.5" customHeight="1" x14ac:dyDescent="0.2">
      <c r="A29" s="63">
        <v>1</v>
      </c>
      <c r="B29" s="63" t="s">
        <v>1050</v>
      </c>
      <c r="C29" s="87" t="s">
        <v>3742</v>
      </c>
      <c r="D29" s="83"/>
      <c r="F29" s="83"/>
      <c r="H29" s="83"/>
      <c r="J29" s="335" t="s">
        <v>399</v>
      </c>
      <c r="K29" s="66" t="s">
        <v>398</v>
      </c>
      <c r="L29" s="67">
        <v>0.7</v>
      </c>
      <c r="M29" s="68"/>
      <c r="N29" s="69"/>
      <c r="O29" s="70"/>
      <c r="P29" s="47"/>
      <c r="R29" s="78"/>
      <c r="S29" s="47"/>
      <c r="U29" s="78"/>
      <c r="V29" s="333"/>
      <c r="W29" s="334"/>
      <c r="X29" s="71">
        <v>553</v>
      </c>
      <c r="Y29" s="72"/>
    </row>
    <row r="30" spans="1:25" ht="16.5" customHeight="1" x14ac:dyDescent="0.2">
      <c r="A30" s="63">
        <v>1</v>
      </c>
      <c r="B30" s="63" t="s">
        <v>1051</v>
      </c>
      <c r="C30" s="87" t="s">
        <v>3743</v>
      </c>
      <c r="D30" s="83"/>
      <c r="F30" s="83"/>
      <c r="H30" s="83"/>
      <c r="J30" s="336"/>
      <c r="K30" s="74"/>
      <c r="L30" s="75"/>
      <c r="M30" s="68" t="s">
        <v>397</v>
      </c>
      <c r="N30" s="69" t="s">
        <v>398</v>
      </c>
      <c r="O30" s="70">
        <v>1</v>
      </c>
      <c r="P30" s="47"/>
      <c r="R30" s="78"/>
      <c r="S30" s="47"/>
      <c r="U30" s="78"/>
      <c r="V30" s="76" t="s">
        <v>398</v>
      </c>
      <c r="W30" s="75">
        <v>0.7</v>
      </c>
      <c r="X30" s="71">
        <v>553</v>
      </c>
      <c r="Y30" s="72"/>
    </row>
    <row r="31" spans="1:25" ht="16.5" customHeight="1" x14ac:dyDescent="0.2">
      <c r="A31" s="53">
        <v>1</v>
      </c>
      <c r="B31" s="53">
        <v>3619</v>
      </c>
      <c r="C31" s="85" t="s">
        <v>3744</v>
      </c>
      <c r="D31" s="325" t="s">
        <v>476</v>
      </c>
      <c r="E31" s="326"/>
      <c r="F31" s="325" t="s">
        <v>477</v>
      </c>
      <c r="G31" s="326"/>
      <c r="H31" s="325" t="s">
        <v>499</v>
      </c>
      <c r="I31" s="326"/>
      <c r="J31" s="77"/>
      <c r="K31" s="61"/>
      <c r="L31" s="62"/>
      <c r="M31" s="56"/>
      <c r="N31" s="57"/>
      <c r="O31" s="58"/>
      <c r="P31" s="47"/>
      <c r="R31" s="78"/>
      <c r="S31" s="47"/>
      <c r="U31" s="78"/>
      <c r="V31" s="77"/>
      <c r="W31" s="61"/>
      <c r="X31" s="59">
        <v>880</v>
      </c>
      <c r="Y31" s="60"/>
    </row>
    <row r="32" spans="1:25" ht="16.5" customHeight="1" x14ac:dyDescent="0.2">
      <c r="A32" s="53">
        <v>1</v>
      </c>
      <c r="B32" s="53">
        <v>3620</v>
      </c>
      <c r="C32" s="85" t="s">
        <v>3745</v>
      </c>
      <c r="D32" s="327"/>
      <c r="E32" s="328"/>
      <c r="F32" s="327"/>
      <c r="G32" s="328"/>
      <c r="H32" s="327"/>
      <c r="I32" s="328"/>
      <c r="J32" s="55"/>
      <c r="K32" s="49"/>
      <c r="L32" s="50"/>
      <c r="M32" s="56" t="s">
        <v>397</v>
      </c>
      <c r="N32" s="57" t="s">
        <v>398</v>
      </c>
      <c r="O32" s="58">
        <v>1</v>
      </c>
      <c r="P32" s="47"/>
      <c r="R32" s="78"/>
      <c r="S32" s="47"/>
      <c r="U32" s="78"/>
      <c r="V32" s="47"/>
      <c r="X32" s="59">
        <v>880</v>
      </c>
      <c r="Y32" s="60"/>
    </row>
    <row r="33" spans="1:25" ht="16.5" customHeight="1" x14ac:dyDescent="0.2">
      <c r="A33" s="53">
        <v>1</v>
      </c>
      <c r="B33" s="53">
        <v>3621</v>
      </c>
      <c r="C33" s="85" t="s">
        <v>3746</v>
      </c>
      <c r="D33" s="327"/>
      <c r="E33" s="328"/>
      <c r="F33" s="327"/>
      <c r="G33" s="328"/>
      <c r="H33" s="327"/>
      <c r="I33" s="328"/>
      <c r="J33" s="329" t="s">
        <v>399</v>
      </c>
      <c r="K33" s="61" t="s">
        <v>398</v>
      </c>
      <c r="L33" s="62">
        <v>0.7</v>
      </c>
      <c r="M33" s="56"/>
      <c r="N33" s="57"/>
      <c r="O33" s="58"/>
      <c r="P33" s="47"/>
      <c r="R33" s="78"/>
      <c r="S33" s="47"/>
      <c r="U33" s="78"/>
      <c r="V33" s="47"/>
      <c r="X33" s="59">
        <v>616</v>
      </c>
      <c r="Y33" s="60"/>
    </row>
    <row r="34" spans="1:25" ht="16.5" customHeight="1" x14ac:dyDescent="0.2">
      <c r="A34" s="53">
        <v>1</v>
      </c>
      <c r="B34" s="53">
        <v>3622</v>
      </c>
      <c r="C34" s="85" t="s">
        <v>3747</v>
      </c>
      <c r="D34" s="127">
        <v>256</v>
      </c>
      <c r="E34" s="25" t="s">
        <v>394</v>
      </c>
      <c r="F34" s="127">
        <v>331</v>
      </c>
      <c r="G34" s="25" t="s">
        <v>394</v>
      </c>
      <c r="H34" s="127">
        <v>82</v>
      </c>
      <c r="I34" s="25" t="s">
        <v>394</v>
      </c>
      <c r="J34" s="330"/>
      <c r="K34" s="49"/>
      <c r="L34" s="50"/>
      <c r="M34" s="56" t="s">
        <v>397</v>
      </c>
      <c r="N34" s="57" t="s">
        <v>398</v>
      </c>
      <c r="O34" s="58">
        <v>1</v>
      </c>
      <c r="P34" s="47"/>
      <c r="R34" s="78"/>
      <c r="S34" s="47"/>
      <c r="U34" s="78"/>
      <c r="V34" s="55"/>
      <c r="W34" s="49"/>
      <c r="X34" s="59">
        <v>616</v>
      </c>
      <c r="Y34" s="60"/>
    </row>
    <row r="35" spans="1:25" ht="16.5" customHeight="1" x14ac:dyDescent="0.2">
      <c r="A35" s="63">
        <v>1</v>
      </c>
      <c r="B35" s="63" t="s">
        <v>1052</v>
      </c>
      <c r="C35" s="87" t="s">
        <v>3748</v>
      </c>
      <c r="D35" s="122"/>
      <c r="F35" s="122"/>
      <c r="H35" s="83"/>
      <c r="J35" s="65"/>
      <c r="K35" s="66"/>
      <c r="L35" s="67"/>
      <c r="M35" s="68"/>
      <c r="N35" s="69"/>
      <c r="O35" s="70"/>
      <c r="P35" s="47"/>
      <c r="R35" s="78"/>
      <c r="S35" s="47"/>
      <c r="U35" s="78"/>
      <c r="V35" s="331" t="s">
        <v>400</v>
      </c>
      <c r="W35" s="332"/>
      <c r="X35" s="71">
        <v>616</v>
      </c>
      <c r="Y35" s="72"/>
    </row>
    <row r="36" spans="1:25" ht="16.5" customHeight="1" x14ac:dyDescent="0.2">
      <c r="A36" s="63">
        <v>1</v>
      </c>
      <c r="B36" s="63" t="s">
        <v>1053</v>
      </c>
      <c r="C36" s="87" t="s">
        <v>3749</v>
      </c>
      <c r="D36" s="122"/>
      <c r="F36" s="122"/>
      <c r="H36" s="83"/>
      <c r="J36" s="73"/>
      <c r="K36" s="74"/>
      <c r="L36" s="75"/>
      <c r="M36" s="68" t="s">
        <v>397</v>
      </c>
      <c r="N36" s="69" t="s">
        <v>398</v>
      </c>
      <c r="O36" s="70">
        <v>1</v>
      </c>
      <c r="P36" s="47"/>
      <c r="R36" s="78"/>
      <c r="S36" s="47"/>
      <c r="U36" s="78"/>
      <c r="V36" s="333"/>
      <c r="W36" s="334"/>
      <c r="X36" s="71">
        <v>616</v>
      </c>
      <c r="Y36" s="72"/>
    </row>
    <row r="37" spans="1:25" ht="16.5" customHeight="1" x14ac:dyDescent="0.2">
      <c r="A37" s="63">
        <v>1</v>
      </c>
      <c r="B37" s="63" t="s">
        <v>1054</v>
      </c>
      <c r="C37" s="87" t="s">
        <v>3750</v>
      </c>
      <c r="D37" s="83"/>
      <c r="F37" s="83"/>
      <c r="H37" s="83"/>
      <c r="J37" s="335" t="s">
        <v>399</v>
      </c>
      <c r="K37" s="66" t="s">
        <v>398</v>
      </c>
      <c r="L37" s="67">
        <v>0.7</v>
      </c>
      <c r="M37" s="68"/>
      <c r="N37" s="69"/>
      <c r="O37" s="70"/>
      <c r="P37" s="47"/>
      <c r="R37" s="78"/>
      <c r="S37" s="47"/>
      <c r="U37" s="78"/>
      <c r="V37" s="333"/>
      <c r="W37" s="334"/>
      <c r="X37" s="71">
        <v>431</v>
      </c>
      <c r="Y37" s="72"/>
    </row>
    <row r="38" spans="1:25" ht="16.5" customHeight="1" x14ac:dyDescent="0.2">
      <c r="A38" s="63">
        <v>1</v>
      </c>
      <c r="B38" s="63" t="s">
        <v>1055</v>
      </c>
      <c r="C38" s="87" t="s">
        <v>3751</v>
      </c>
      <c r="D38" s="83"/>
      <c r="F38" s="83"/>
      <c r="H38" s="83"/>
      <c r="J38" s="336"/>
      <c r="K38" s="74"/>
      <c r="L38" s="75"/>
      <c r="M38" s="68" t="s">
        <v>397</v>
      </c>
      <c r="N38" s="69" t="s">
        <v>398</v>
      </c>
      <c r="O38" s="70">
        <v>1</v>
      </c>
      <c r="P38" s="47"/>
      <c r="R38" s="78"/>
      <c r="S38" s="47"/>
      <c r="U38" s="78"/>
      <c r="V38" s="76" t="s">
        <v>398</v>
      </c>
      <c r="W38" s="75">
        <v>0.7</v>
      </c>
      <c r="X38" s="71">
        <v>431</v>
      </c>
      <c r="Y38" s="72"/>
    </row>
    <row r="39" spans="1:25" ht="16.5" customHeight="1" x14ac:dyDescent="0.2">
      <c r="A39" s="53">
        <v>1</v>
      </c>
      <c r="B39" s="53">
        <v>3623</v>
      </c>
      <c r="C39" s="85" t="s">
        <v>3752</v>
      </c>
      <c r="D39" s="133"/>
      <c r="E39" s="111"/>
      <c r="F39" s="179"/>
      <c r="G39" s="180"/>
      <c r="H39" s="325" t="s">
        <v>478</v>
      </c>
      <c r="I39" s="326"/>
      <c r="J39" s="77"/>
      <c r="K39" s="61"/>
      <c r="L39" s="62"/>
      <c r="M39" s="56"/>
      <c r="N39" s="57"/>
      <c r="O39" s="58"/>
      <c r="P39" s="47"/>
      <c r="R39" s="78"/>
      <c r="S39" s="47"/>
      <c r="U39" s="78"/>
      <c r="V39" s="77"/>
      <c r="W39" s="61"/>
      <c r="X39" s="59">
        <v>965</v>
      </c>
      <c r="Y39" s="60"/>
    </row>
    <row r="40" spans="1:25" ht="16.5" customHeight="1" x14ac:dyDescent="0.2">
      <c r="A40" s="53">
        <v>1</v>
      </c>
      <c r="B40" s="53">
        <v>3624</v>
      </c>
      <c r="C40" s="85" t="s">
        <v>3753</v>
      </c>
      <c r="D40" s="133"/>
      <c r="E40" s="111"/>
      <c r="F40" s="181"/>
      <c r="G40" s="180"/>
      <c r="H40" s="327"/>
      <c r="I40" s="328"/>
      <c r="J40" s="55"/>
      <c r="K40" s="49"/>
      <c r="L40" s="50"/>
      <c r="M40" s="56" t="s">
        <v>397</v>
      </c>
      <c r="N40" s="57" t="s">
        <v>398</v>
      </c>
      <c r="O40" s="58">
        <v>1</v>
      </c>
      <c r="P40" s="47"/>
      <c r="R40" s="78"/>
      <c r="S40" s="47"/>
      <c r="U40" s="78"/>
      <c r="V40" s="47"/>
      <c r="X40" s="59">
        <v>965</v>
      </c>
      <c r="Y40" s="60"/>
    </row>
    <row r="41" spans="1:25" ht="16.5" customHeight="1" x14ac:dyDescent="0.2">
      <c r="A41" s="53">
        <v>1</v>
      </c>
      <c r="B41" s="53">
        <v>3625</v>
      </c>
      <c r="C41" s="85" t="s">
        <v>3754</v>
      </c>
      <c r="D41" s="133"/>
      <c r="E41" s="111"/>
      <c r="F41" s="181"/>
      <c r="G41" s="180"/>
      <c r="H41" s="327"/>
      <c r="I41" s="328"/>
      <c r="J41" s="329" t="s">
        <v>399</v>
      </c>
      <c r="K41" s="61" t="s">
        <v>398</v>
      </c>
      <c r="L41" s="62">
        <v>0.7</v>
      </c>
      <c r="M41" s="56"/>
      <c r="N41" s="57"/>
      <c r="O41" s="58"/>
      <c r="P41" s="47"/>
      <c r="R41" s="78"/>
      <c r="S41" s="47"/>
      <c r="U41" s="78"/>
      <c r="V41" s="47"/>
      <c r="X41" s="59">
        <v>676</v>
      </c>
      <c r="Y41" s="60"/>
    </row>
    <row r="42" spans="1:25" ht="16.5" customHeight="1" x14ac:dyDescent="0.2">
      <c r="A42" s="53">
        <v>1</v>
      </c>
      <c r="B42" s="53">
        <v>3626</v>
      </c>
      <c r="C42" s="85" t="s">
        <v>3755</v>
      </c>
      <c r="D42" s="167"/>
      <c r="E42" s="78"/>
      <c r="F42" s="182"/>
      <c r="G42" s="183"/>
      <c r="H42" s="127">
        <v>167</v>
      </c>
      <c r="I42" s="25" t="s">
        <v>394</v>
      </c>
      <c r="J42" s="330"/>
      <c r="K42" s="49"/>
      <c r="L42" s="50"/>
      <c r="M42" s="56" t="s">
        <v>397</v>
      </c>
      <c r="N42" s="57" t="s">
        <v>398</v>
      </c>
      <c r="O42" s="58">
        <v>1</v>
      </c>
      <c r="P42" s="47"/>
      <c r="R42" s="78"/>
      <c r="S42" s="47"/>
      <c r="U42" s="78"/>
      <c r="V42" s="55"/>
      <c r="W42" s="49"/>
      <c r="X42" s="59">
        <v>676</v>
      </c>
      <c r="Y42" s="60"/>
    </row>
    <row r="43" spans="1:25" ht="16.5" customHeight="1" x14ac:dyDescent="0.2">
      <c r="A43" s="63">
        <v>1</v>
      </c>
      <c r="B43" s="63" t="s">
        <v>1056</v>
      </c>
      <c r="C43" s="87" t="s">
        <v>3756</v>
      </c>
      <c r="D43" s="83"/>
      <c r="E43" s="78"/>
      <c r="F43" s="184"/>
      <c r="G43" s="183"/>
      <c r="H43" s="122"/>
      <c r="J43" s="65"/>
      <c r="K43" s="66"/>
      <c r="L43" s="67"/>
      <c r="M43" s="68"/>
      <c r="N43" s="69"/>
      <c r="O43" s="70"/>
      <c r="P43" s="47"/>
      <c r="R43" s="78"/>
      <c r="S43" s="47"/>
      <c r="U43" s="78"/>
      <c r="V43" s="331" t="s">
        <v>400</v>
      </c>
      <c r="W43" s="332"/>
      <c r="X43" s="71">
        <v>676</v>
      </c>
      <c r="Y43" s="72"/>
    </row>
    <row r="44" spans="1:25" ht="16.5" customHeight="1" x14ac:dyDescent="0.2">
      <c r="A44" s="63">
        <v>1</v>
      </c>
      <c r="B44" s="63" t="s">
        <v>1057</v>
      </c>
      <c r="C44" s="87" t="s">
        <v>3757</v>
      </c>
      <c r="D44" s="83"/>
      <c r="F44" s="83"/>
      <c r="H44" s="122"/>
      <c r="J44" s="73"/>
      <c r="K44" s="74"/>
      <c r="L44" s="75"/>
      <c r="M44" s="68" t="s">
        <v>397</v>
      </c>
      <c r="N44" s="69" t="s">
        <v>398</v>
      </c>
      <c r="O44" s="70">
        <v>1</v>
      </c>
      <c r="P44" s="47"/>
      <c r="R44" s="78"/>
      <c r="S44" s="47"/>
      <c r="U44" s="78"/>
      <c r="V44" s="333"/>
      <c r="W44" s="334"/>
      <c r="X44" s="71">
        <v>676</v>
      </c>
      <c r="Y44" s="72"/>
    </row>
    <row r="45" spans="1:25" ht="16.5" customHeight="1" x14ac:dyDescent="0.2">
      <c r="A45" s="63">
        <v>1</v>
      </c>
      <c r="B45" s="63" t="s">
        <v>1058</v>
      </c>
      <c r="C45" s="87" t="s">
        <v>3758</v>
      </c>
      <c r="D45" s="83"/>
      <c r="F45" s="83"/>
      <c r="H45" s="83"/>
      <c r="J45" s="335" t="s">
        <v>399</v>
      </c>
      <c r="K45" s="66" t="s">
        <v>398</v>
      </c>
      <c r="L45" s="67">
        <v>0.7</v>
      </c>
      <c r="M45" s="68"/>
      <c r="N45" s="69"/>
      <c r="O45" s="70"/>
      <c r="P45" s="47"/>
      <c r="R45" s="78"/>
      <c r="S45" s="47"/>
      <c r="U45" s="78"/>
      <c r="V45" s="333"/>
      <c r="W45" s="334"/>
      <c r="X45" s="71">
        <v>473</v>
      </c>
      <c r="Y45" s="72"/>
    </row>
    <row r="46" spans="1:25" ht="16.5" customHeight="1" x14ac:dyDescent="0.2">
      <c r="A46" s="63">
        <v>1</v>
      </c>
      <c r="B46" s="63" t="s">
        <v>1059</v>
      </c>
      <c r="C46" s="87" t="s">
        <v>3759</v>
      </c>
      <c r="D46" s="83"/>
      <c r="F46" s="83"/>
      <c r="H46" s="83"/>
      <c r="J46" s="336"/>
      <c r="K46" s="74"/>
      <c r="L46" s="75"/>
      <c r="M46" s="68" t="s">
        <v>397</v>
      </c>
      <c r="N46" s="69" t="s">
        <v>398</v>
      </c>
      <c r="O46" s="70">
        <v>1</v>
      </c>
      <c r="P46" s="47"/>
      <c r="R46" s="78"/>
      <c r="S46" s="47"/>
      <c r="U46" s="78"/>
      <c r="V46" s="76" t="s">
        <v>398</v>
      </c>
      <c r="W46" s="75">
        <v>0.7</v>
      </c>
      <c r="X46" s="71">
        <v>473</v>
      </c>
      <c r="Y46" s="72"/>
    </row>
    <row r="47" spans="1:25" ht="16.5" customHeight="1" x14ac:dyDescent="0.2">
      <c r="A47" s="53">
        <v>1</v>
      </c>
      <c r="B47" s="53">
        <v>3627</v>
      </c>
      <c r="C47" s="85" t="s">
        <v>3760</v>
      </c>
      <c r="D47" s="83"/>
      <c r="F47" s="83"/>
      <c r="H47" s="325" t="s">
        <v>462</v>
      </c>
      <c r="I47" s="326"/>
      <c r="J47" s="77"/>
      <c r="K47" s="61"/>
      <c r="L47" s="62"/>
      <c r="M47" s="56"/>
      <c r="N47" s="57"/>
      <c r="O47" s="58"/>
      <c r="P47" s="47"/>
      <c r="R47" s="78"/>
      <c r="S47" s="47"/>
      <c r="U47" s="78"/>
      <c r="V47" s="77"/>
      <c r="W47" s="61"/>
      <c r="X47" s="59">
        <v>1048</v>
      </c>
      <c r="Y47" s="60"/>
    </row>
    <row r="48" spans="1:25" ht="16.5" customHeight="1" x14ac:dyDescent="0.2">
      <c r="A48" s="53">
        <v>1</v>
      </c>
      <c r="B48" s="53">
        <v>3628</v>
      </c>
      <c r="C48" s="85" t="s">
        <v>3761</v>
      </c>
      <c r="D48" s="83"/>
      <c r="F48" s="83"/>
      <c r="H48" s="327"/>
      <c r="I48" s="328"/>
      <c r="J48" s="55"/>
      <c r="K48" s="49"/>
      <c r="L48" s="50"/>
      <c r="M48" s="56" t="s">
        <v>397</v>
      </c>
      <c r="N48" s="57" t="s">
        <v>398</v>
      </c>
      <c r="O48" s="58">
        <v>1</v>
      </c>
      <c r="P48" s="47"/>
      <c r="R48" s="78"/>
      <c r="S48" s="47"/>
      <c r="U48" s="78"/>
      <c r="V48" s="47"/>
      <c r="X48" s="59">
        <v>1048</v>
      </c>
      <c r="Y48" s="60"/>
    </row>
    <row r="49" spans="1:25" ht="16.5" customHeight="1" x14ac:dyDescent="0.2">
      <c r="A49" s="53">
        <v>1</v>
      </c>
      <c r="B49" s="53">
        <v>3629</v>
      </c>
      <c r="C49" s="85" t="s">
        <v>3762</v>
      </c>
      <c r="D49" s="83"/>
      <c r="F49" s="83"/>
      <c r="H49" s="327"/>
      <c r="I49" s="328"/>
      <c r="J49" s="329" t="s">
        <v>399</v>
      </c>
      <c r="K49" s="61" t="s">
        <v>398</v>
      </c>
      <c r="L49" s="62">
        <v>0.7</v>
      </c>
      <c r="M49" s="56"/>
      <c r="N49" s="57"/>
      <c r="O49" s="58"/>
      <c r="P49" s="47"/>
      <c r="R49" s="78"/>
      <c r="S49" s="47"/>
      <c r="U49" s="78"/>
      <c r="V49" s="47"/>
      <c r="X49" s="59">
        <v>734</v>
      </c>
      <c r="Y49" s="60"/>
    </row>
    <row r="50" spans="1:25" ht="16.5" customHeight="1" x14ac:dyDescent="0.2">
      <c r="A50" s="53">
        <v>1</v>
      </c>
      <c r="B50" s="53">
        <v>3630</v>
      </c>
      <c r="C50" s="85" t="s">
        <v>3763</v>
      </c>
      <c r="D50" s="83"/>
      <c r="F50" s="83"/>
      <c r="H50" s="127">
        <v>250</v>
      </c>
      <c r="I50" s="25" t="s">
        <v>394</v>
      </c>
      <c r="J50" s="330"/>
      <c r="K50" s="49"/>
      <c r="L50" s="50"/>
      <c r="M50" s="56" t="s">
        <v>397</v>
      </c>
      <c r="N50" s="57" t="s">
        <v>398</v>
      </c>
      <c r="O50" s="58">
        <v>1</v>
      </c>
      <c r="P50" s="47"/>
      <c r="R50" s="78"/>
      <c r="S50" s="47"/>
      <c r="U50" s="78"/>
      <c r="V50" s="55"/>
      <c r="W50" s="49"/>
      <c r="X50" s="59">
        <v>734</v>
      </c>
      <c r="Y50" s="60"/>
    </row>
    <row r="51" spans="1:25" ht="16.5" customHeight="1" x14ac:dyDescent="0.2">
      <c r="A51" s="63">
        <v>1</v>
      </c>
      <c r="B51" s="63" t="s">
        <v>1060</v>
      </c>
      <c r="C51" s="87" t="s">
        <v>3764</v>
      </c>
      <c r="D51" s="83"/>
      <c r="F51" s="83"/>
      <c r="H51" s="122"/>
      <c r="J51" s="65"/>
      <c r="K51" s="66"/>
      <c r="L51" s="67"/>
      <c r="M51" s="68"/>
      <c r="N51" s="69"/>
      <c r="O51" s="70"/>
      <c r="P51" s="47"/>
      <c r="R51" s="78"/>
      <c r="S51" s="47"/>
      <c r="U51" s="78"/>
      <c r="V51" s="331" t="s">
        <v>400</v>
      </c>
      <c r="W51" s="332"/>
      <c r="X51" s="71">
        <v>734</v>
      </c>
      <c r="Y51" s="72"/>
    </row>
    <row r="52" spans="1:25" ht="16.5" customHeight="1" x14ac:dyDescent="0.2">
      <c r="A52" s="63">
        <v>1</v>
      </c>
      <c r="B52" s="63" t="s">
        <v>1061</v>
      </c>
      <c r="C52" s="87" t="s">
        <v>3765</v>
      </c>
      <c r="D52" s="83"/>
      <c r="F52" s="83"/>
      <c r="H52" s="122"/>
      <c r="J52" s="73"/>
      <c r="K52" s="74"/>
      <c r="L52" s="75"/>
      <c r="M52" s="68" t="s">
        <v>397</v>
      </c>
      <c r="N52" s="69" t="s">
        <v>398</v>
      </c>
      <c r="O52" s="70">
        <v>1</v>
      </c>
      <c r="P52" s="47"/>
      <c r="R52" s="78"/>
      <c r="S52" s="47"/>
      <c r="U52" s="78"/>
      <c r="V52" s="333"/>
      <c r="W52" s="334"/>
      <c r="X52" s="71">
        <v>734</v>
      </c>
      <c r="Y52" s="72"/>
    </row>
    <row r="53" spans="1:25" ht="16.5" customHeight="1" x14ac:dyDescent="0.2">
      <c r="A53" s="63">
        <v>1</v>
      </c>
      <c r="B53" s="63" t="s">
        <v>1062</v>
      </c>
      <c r="C53" s="87" t="s">
        <v>3766</v>
      </c>
      <c r="D53" s="83"/>
      <c r="F53" s="83"/>
      <c r="H53" s="83"/>
      <c r="J53" s="335" t="s">
        <v>399</v>
      </c>
      <c r="K53" s="66" t="s">
        <v>398</v>
      </c>
      <c r="L53" s="67">
        <v>0.7</v>
      </c>
      <c r="M53" s="68"/>
      <c r="N53" s="69"/>
      <c r="O53" s="70"/>
      <c r="P53" s="47"/>
      <c r="R53" s="78"/>
      <c r="S53" s="47"/>
      <c r="U53" s="78"/>
      <c r="V53" s="333"/>
      <c r="W53" s="334"/>
      <c r="X53" s="71">
        <v>514</v>
      </c>
      <c r="Y53" s="72"/>
    </row>
    <row r="54" spans="1:25" ht="16.5" customHeight="1" x14ac:dyDescent="0.2">
      <c r="A54" s="63">
        <v>1</v>
      </c>
      <c r="B54" s="63" t="s">
        <v>1063</v>
      </c>
      <c r="C54" s="87" t="s">
        <v>3767</v>
      </c>
      <c r="D54" s="83"/>
      <c r="F54" s="83"/>
      <c r="H54" s="83"/>
      <c r="J54" s="336"/>
      <c r="K54" s="74"/>
      <c r="L54" s="75"/>
      <c r="M54" s="68" t="s">
        <v>397</v>
      </c>
      <c r="N54" s="69" t="s">
        <v>398</v>
      </c>
      <c r="O54" s="70">
        <v>1</v>
      </c>
      <c r="P54" s="47"/>
      <c r="R54" s="78"/>
      <c r="S54" s="47"/>
      <c r="U54" s="78"/>
      <c r="V54" s="76" t="s">
        <v>398</v>
      </c>
      <c r="W54" s="75">
        <v>0.7</v>
      </c>
      <c r="X54" s="71">
        <v>514</v>
      </c>
      <c r="Y54" s="72"/>
    </row>
    <row r="55" spans="1:25" ht="16.5" customHeight="1" x14ac:dyDescent="0.2">
      <c r="A55" s="53">
        <v>1</v>
      </c>
      <c r="B55" s="53">
        <v>3631</v>
      </c>
      <c r="C55" s="85" t="s">
        <v>3768</v>
      </c>
      <c r="D55" s="325" t="s">
        <v>1064</v>
      </c>
      <c r="E55" s="326"/>
      <c r="F55" s="325" t="s">
        <v>477</v>
      </c>
      <c r="G55" s="326"/>
      <c r="H55" s="325" t="s">
        <v>499</v>
      </c>
      <c r="I55" s="326"/>
      <c r="J55" s="77"/>
      <c r="K55" s="61"/>
      <c r="L55" s="62"/>
      <c r="M55" s="56"/>
      <c r="N55" s="57"/>
      <c r="O55" s="58"/>
      <c r="P55" s="47"/>
      <c r="R55" s="78"/>
      <c r="S55" s="47"/>
      <c r="U55" s="78"/>
      <c r="V55" s="77"/>
      <c r="W55" s="61"/>
      <c r="X55" s="59">
        <v>1022</v>
      </c>
      <c r="Y55" s="60"/>
    </row>
    <row r="56" spans="1:25" ht="16.5" customHeight="1" x14ac:dyDescent="0.2">
      <c r="A56" s="53">
        <v>1</v>
      </c>
      <c r="B56" s="53">
        <v>3632</v>
      </c>
      <c r="C56" s="85" t="s">
        <v>3769</v>
      </c>
      <c r="D56" s="327"/>
      <c r="E56" s="328"/>
      <c r="F56" s="327"/>
      <c r="G56" s="328"/>
      <c r="H56" s="327"/>
      <c r="I56" s="328"/>
      <c r="J56" s="55"/>
      <c r="K56" s="49"/>
      <c r="L56" s="50"/>
      <c r="M56" s="56" t="s">
        <v>397</v>
      </c>
      <c r="N56" s="57" t="s">
        <v>398</v>
      </c>
      <c r="O56" s="58">
        <v>1</v>
      </c>
      <c r="P56" s="47"/>
      <c r="R56" s="78"/>
      <c r="S56" s="47"/>
      <c r="U56" s="78"/>
      <c r="V56" s="47"/>
      <c r="X56" s="59">
        <v>1022</v>
      </c>
      <c r="Y56" s="60"/>
    </row>
    <row r="57" spans="1:25" ht="16.5" customHeight="1" x14ac:dyDescent="0.2">
      <c r="A57" s="53">
        <v>1</v>
      </c>
      <c r="B57" s="53">
        <v>3633</v>
      </c>
      <c r="C57" s="85" t="s">
        <v>3770</v>
      </c>
      <c r="D57" s="327"/>
      <c r="E57" s="328"/>
      <c r="F57" s="327"/>
      <c r="G57" s="328"/>
      <c r="H57" s="327"/>
      <c r="I57" s="328"/>
      <c r="J57" s="329" t="s">
        <v>399</v>
      </c>
      <c r="K57" s="61" t="s">
        <v>398</v>
      </c>
      <c r="L57" s="62">
        <v>0.7</v>
      </c>
      <c r="M57" s="56"/>
      <c r="N57" s="57"/>
      <c r="O57" s="58"/>
      <c r="P57" s="47"/>
      <c r="R57" s="78"/>
      <c r="S57" s="47"/>
      <c r="U57" s="78"/>
      <c r="V57" s="47"/>
      <c r="X57" s="59">
        <v>718</v>
      </c>
      <c r="Y57" s="60"/>
    </row>
    <row r="58" spans="1:25" ht="16.5" customHeight="1" x14ac:dyDescent="0.2">
      <c r="A58" s="53">
        <v>1</v>
      </c>
      <c r="B58" s="53">
        <v>3634</v>
      </c>
      <c r="C58" s="85" t="s">
        <v>3771</v>
      </c>
      <c r="D58" s="127">
        <v>404</v>
      </c>
      <c r="E58" s="25" t="s">
        <v>394</v>
      </c>
      <c r="F58" s="127">
        <v>265</v>
      </c>
      <c r="G58" s="25" t="s">
        <v>394</v>
      </c>
      <c r="H58" s="127">
        <v>85</v>
      </c>
      <c r="I58" s="25" t="s">
        <v>394</v>
      </c>
      <c r="J58" s="330"/>
      <c r="K58" s="49"/>
      <c r="L58" s="50"/>
      <c r="M58" s="56" t="s">
        <v>397</v>
      </c>
      <c r="N58" s="57" t="s">
        <v>398</v>
      </c>
      <c r="O58" s="58">
        <v>1</v>
      </c>
      <c r="P58" s="47"/>
      <c r="R58" s="78"/>
      <c r="S58" s="47"/>
      <c r="U58" s="78"/>
      <c r="V58" s="55"/>
      <c r="W58" s="49"/>
      <c r="X58" s="59">
        <v>718</v>
      </c>
      <c r="Y58" s="60"/>
    </row>
    <row r="59" spans="1:25" ht="16.5" customHeight="1" x14ac:dyDescent="0.2">
      <c r="A59" s="63">
        <v>1</v>
      </c>
      <c r="B59" s="63" t="s">
        <v>1065</v>
      </c>
      <c r="C59" s="87" t="s">
        <v>3772</v>
      </c>
      <c r="D59" s="122"/>
      <c r="F59" s="122"/>
      <c r="H59" s="122"/>
      <c r="J59" s="65"/>
      <c r="K59" s="66"/>
      <c r="L59" s="67"/>
      <c r="M59" s="68"/>
      <c r="N59" s="69"/>
      <c r="O59" s="70"/>
      <c r="P59" s="47"/>
      <c r="R59" s="78"/>
      <c r="S59" s="47"/>
      <c r="U59" s="78"/>
      <c r="V59" s="331" t="s">
        <v>400</v>
      </c>
      <c r="W59" s="332"/>
      <c r="X59" s="71">
        <v>716</v>
      </c>
      <c r="Y59" s="72"/>
    </row>
    <row r="60" spans="1:25" ht="16.5" customHeight="1" x14ac:dyDescent="0.2">
      <c r="A60" s="63">
        <v>1</v>
      </c>
      <c r="B60" s="63" t="s">
        <v>1066</v>
      </c>
      <c r="C60" s="87" t="s">
        <v>3773</v>
      </c>
      <c r="D60" s="122"/>
      <c r="F60" s="122"/>
      <c r="H60" s="122"/>
      <c r="J60" s="73"/>
      <c r="K60" s="74"/>
      <c r="L60" s="75"/>
      <c r="M60" s="68" t="s">
        <v>397</v>
      </c>
      <c r="N60" s="69" t="s">
        <v>398</v>
      </c>
      <c r="O60" s="70">
        <v>1</v>
      </c>
      <c r="P60" s="47"/>
      <c r="R60" s="78"/>
      <c r="S60" s="47"/>
      <c r="U60" s="78"/>
      <c r="V60" s="333"/>
      <c r="W60" s="334"/>
      <c r="X60" s="71">
        <v>716</v>
      </c>
      <c r="Y60" s="72"/>
    </row>
    <row r="61" spans="1:25" ht="16.5" customHeight="1" x14ac:dyDescent="0.2">
      <c r="A61" s="63">
        <v>1</v>
      </c>
      <c r="B61" s="63" t="s">
        <v>1067</v>
      </c>
      <c r="C61" s="87" t="s">
        <v>3774</v>
      </c>
      <c r="D61" s="83"/>
      <c r="F61" s="83"/>
      <c r="H61" s="83"/>
      <c r="J61" s="335" t="s">
        <v>399</v>
      </c>
      <c r="K61" s="66" t="s">
        <v>398</v>
      </c>
      <c r="L61" s="67">
        <v>0.7</v>
      </c>
      <c r="M61" s="68"/>
      <c r="N61" s="69"/>
      <c r="O61" s="70"/>
      <c r="P61" s="47"/>
      <c r="R61" s="78"/>
      <c r="S61" s="47"/>
      <c r="U61" s="78"/>
      <c r="V61" s="333"/>
      <c r="W61" s="334"/>
      <c r="X61" s="71">
        <v>503</v>
      </c>
      <c r="Y61" s="72"/>
    </row>
    <row r="62" spans="1:25" ht="16.5" customHeight="1" x14ac:dyDescent="0.2">
      <c r="A62" s="63">
        <v>1</v>
      </c>
      <c r="B62" s="63" t="s">
        <v>1068</v>
      </c>
      <c r="C62" s="87" t="s">
        <v>3775</v>
      </c>
      <c r="D62" s="83"/>
      <c r="F62" s="83"/>
      <c r="H62" s="83"/>
      <c r="J62" s="336"/>
      <c r="K62" s="74"/>
      <c r="L62" s="75"/>
      <c r="M62" s="68" t="s">
        <v>397</v>
      </c>
      <c r="N62" s="69" t="s">
        <v>398</v>
      </c>
      <c r="O62" s="70">
        <v>1</v>
      </c>
      <c r="P62" s="47"/>
      <c r="R62" s="78"/>
      <c r="S62" s="47"/>
      <c r="U62" s="78"/>
      <c r="V62" s="76" t="s">
        <v>398</v>
      </c>
      <c r="W62" s="75">
        <v>0.7</v>
      </c>
      <c r="X62" s="71">
        <v>503</v>
      </c>
      <c r="Y62" s="72"/>
    </row>
    <row r="63" spans="1:25" ht="16.5" customHeight="1" x14ac:dyDescent="0.2">
      <c r="A63" s="53">
        <v>1</v>
      </c>
      <c r="B63" s="53">
        <v>3635</v>
      </c>
      <c r="C63" s="85" t="s">
        <v>3776</v>
      </c>
      <c r="D63" s="83"/>
      <c r="F63" s="83"/>
      <c r="H63" s="325" t="s">
        <v>478</v>
      </c>
      <c r="I63" s="326"/>
      <c r="J63" s="77"/>
      <c r="K63" s="61"/>
      <c r="L63" s="62"/>
      <c r="M63" s="56"/>
      <c r="N63" s="57"/>
      <c r="O63" s="58"/>
      <c r="P63" s="47"/>
      <c r="R63" s="78"/>
      <c r="S63" s="47"/>
      <c r="U63" s="78"/>
      <c r="V63" s="77"/>
      <c r="W63" s="61"/>
      <c r="X63" s="59">
        <v>1105</v>
      </c>
      <c r="Y63" s="60"/>
    </row>
    <row r="64" spans="1:25" ht="16.5" customHeight="1" x14ac:dyDescent="0.2">
      <c r="A64" s="53">
        <v>1</v>
      </c>
      <c r="B64" s="53">
        <v>3636</v>
      </c>
      <c r="C64" s="85" t="s">
        <v>3777</v>
      </c>
      <c r="D64" s="83"/>
      <c r="F64" s="83"/>
      <c r="H64" s="327"/>
      <c r="I64" s="328"/>
      <c r="J64" s="55"/>
      <c r="K64" s="49"/>
      <c r="L64" s="50"/>
      <c r="M64" s="56" t="s">
        <v>397</v>
      </c>
      <c r="N64" s="57" t="s">
        <v>398</v>
      </c>
      <c r="O64" s="58">
        <v>1</v>
      </c>
      <c r="P64" s="47"/>
      <c r="R64" s="78"/>
      <c r="S64" s="47"/>
      <c r="U64" s="78"/>
      <c r="V64" s="47"/>
      <c r="X64" s="59">
        <v>1105</v>
      </c>
      <c r="Y64" s="60"/>
    </row>
    <row r="65" spans="1:25" ht="16.5" customHeight="1" x14ac:dyDescent="0.2">
      <c r="A65" s="53">
        <v>1</v>
      </c>
      <c r="B65" s="53">
        <v>3637</v>
      </c>
      <c r="C65" s="85" t="s">
        <v>3778</v>
      </c>
      <c r="D65" s="83"/>
      <c r="F65" s="83"/>
      <c r="H65" s="327"/>
      <c r="I65" s="328"/>
      <c r="J65" s="329" t="s">
        <v>399</v>
      </c>
      <c r="K65" s="61" t="s">
        <v>398</v>
      </c>
      <c r="L65" s="62">
        <v>0.7</v>
      </c>
      <c r="M65" s="56"/>
      <c r="N65" s="57"/>
      <c r="O65" s="58"/>
      <c r="P65" s="47"/>
      <c r="R65" s="78"/>
      <c r="S65" s="47"/>
      <c r="U65" s="78"/>
      <c r="V65" s="47"/>
      <c r="X65" s="59">
        <v>776</v>
      </c>
      <c r="Y65" s="60"/>
    </row>
    <row r="66" spans="1:25" ht="16.5" customHeight="1" x14ac:dyDescent="0.2">
      <c r="A66" s="53">
        <v>1</v>
      </c>
      <c r="B66" s="53">
        <v>3638</v>
      </c>
      <c r="C66" s="85" t="s">
        <v>3779</v>
      </c>
      <c r="D66" s="83"/>
      <c r="F66" s="83"/>
      <c r="H66" s="127">
        <v>168</v>
      </c>
      <c r="I66" s="25" t="s">
        <v>394</v>
      </c>
      <c r="J66" s="330"/>
      <c r="K66" s="49"/>
      <c r="L66" s="50"/>
      <c r="M66" s="56" t="s">
        <v>397</v>
      </c>
      <c r="N66" s="57" t="s">
        <v>398</v>
      </c>
      <c r="O66" s="58">
        <v>1</v>
      </c>
      <c r="P66" s="47"/>
      <c r="R66" s="78"/>
      <c r="S66" s="47"/>
      <c r="U66" s="78"/>
      <c r="V66" s="55"/>
      <c r="W66" s="49"/>
      <c r="X66" s="59">
        <v>776</v>
      </c>
      <c r="Y66" s="60"/>
    </row>
    <row r="67" spans="1:25" ht="16.5" customHeight="1" x14ac:dyDescent="0.2">
      <c r="A67" s="63">
        <v>1</v>
      </c>
      <c r="B67" s="63" t="s">
        <v>1069</v>
      </c>
      <c r="C67" s="87" t="s">
        <v>3780</v>
      </c>
      <c r="D67" s="83"/>
      <c r="F67" s="83"/>
      <c r="H67" s="122"/>
      <c r="J67" s="65"/>
      <c r="K67" s="66"/>
      <c r="L67" s="67"/>
      <c r="M67" s="68"/>
      <c r="N67" s="69"/>
      <c r="O67" s="70"/>
      <c r="P67" s="47"/>
      <c r="R67" s="78"/>
      <c r="S67" s="47"/>
      <c r="U67" s="78"/>
      <c r="V67" s="331" t="s">
        <v>400</v>
      </c>
      <c r="W67" s="332"/>
      <c r="X67" s="71">
        <v>774</v>
      </c>
      <c r="Y67" s="72"/>
    </row>
    <row r="68" spans="1:25" ht="16.5" customHeight="1" x14ac:dyDescent="0.2">
      <c r="A68" s="63">
        <v>1</v>
      </c>
      <c r="B68" s="63" t="s">
        <v>1070</v>
      </c>
      <c r="C68" s="87" t="s">
        <v>3781</v>
      </c>
      <c r="D68" s="83"/>
      <c r="F68" s="83"/>
      <c r="H68" s="122"/>
      <c r="J68" s="73"/>
      <c r="K68" s="74"/>
      <c r="L68" s="75"/>
      <c r="M68" s="68" t="s">
        <v>397</v>
      </c>
      <c r="N68" s="69" t="s">
        <v>398</v>
      </c>
      <c r="O68" s="70">
        <v>1</v>
      </c>
      <c r="P68" s="47"/>
      <c r="R68" s="78"/>
      <c r="S68" s="47"/>
      <c r="U68" s="78"/>
      <c r="V68" s="333"/>
      <c r="W68" s="334"/>
      <c r="X68" s="71">
        <v>774</v>
      </c>
      <c r="Y68" s="72"/>
    </row>
    <row r="69" spans="1:25" ht="16.5" customHeight="1" x14ac:dyDescent="0.2">
      <c r="A69" s="63">
        <v>1</v>
      </c>
      <c r="B69" s="63" t="s">
        <v>1071</v>
      </c>
      <c r="C69" s="87" t="s">
        <v>3782</v>
      </c>
      <c r="D69" s="83"/>
      <c r="F69" s="83"/>
      <c r="H69" s="83"/>
      <c r="J69" s="335" t="s">
        <v>399</v>
      </c>
      <c r="K69" s="66" t="s">
        <v>398</v>
      </c>
      <c r="L69" s="67">
        <v>0.7</v>
      </c>
      <c r="M69" s="68"/>
      <c r="N69" s="69"/>
      <c r="O69" s="70"/>
      <c r="P69" s="47"/>
      <c r="R69" s="78"/>
      <c r="S69" s="47"/>
      <c r="U69" s="78"/>
      <c r="V69" s="333"/>
      <c r="W69" s="334"/>
      <c r="X69" s="71">
        <v>544</v>
      </c>
      <c r="Y69" s="72"/>
    </row>
    <row r="70" spans="1:25" ht="16.5" customHeight="1" x14ac:dyDescent="0.2">
      <c r="A70" s="63">
        <v>1</v>
      </c>
      <c r="B70" s="63" t="s">
        <v>1072</v>
      </c>
      <c r="C70" s="87" t="s">
        <v>3783</v>
      </c>
      <c r="D70" s="83"/>
      <c r="F70" s="83"/>
      <c r="H70" s="83"/>
      <c r="J70" s="336"/>
      <c r="K70" s="74"/>
      <c r="L70" s="75"/>
      <c r="M70" s="68" t="s">
        <v>397</v>
      </c>
      <c r="N70" s="69" t="s">
        <v>398</v>
      </c>
      <c r="O70" s="70">
        <v>1</v>
      </c>
      <c r="P70" s="47"/>
      <c r="R70" s="78"/>
      <c r="S70" s="47"/>
      <c r="U70" s="78"/>
      <c r="V70" s="76" t="s">
        <v>398</v>
      </c>
      <c r="W70" s="75">
        <v>0.7</v>
      </c>
      <c r="X70" s="71">
        <v>544</v>
      </c>
      <c r="Y70" s="72"/>
    </row>
    <row r="71" spans="1:25" ht="16.5" customHeight="1" x14ac:dyDescent="0.2">
      <c r="A71" s="53">
        <v>1</v>
      </c>
      <c r="B71" s="53">
        <v>3639</v>
      </c>
      <c r="C71" s="85" t="s">
        <v>3784</v>
      </c>
      <c r="D71" s="325" t="s">
        <v>1073</v>
      </c>
      <c r="E71" s="326"/>
      <c r="F71" s="325" t="s">
        <v>477</v>
      </c>
      <c r="G71" s="326"/>
      <c r="H71" s="325" t="s">
        <v>499</v>
      </c>
      <c r="I71" s="326"/>
      <c r="J71" s="77"/>
      <c r="K71" s="61"/>
      <c r="L71" s="62"/>
      <c r="M71" s="56"/>
      <c r="N71" s="57"/>
      <c r="O71" s="58"/>
      <c r="P71" s="47"/>
      <c r="R71" s="78"/>
      <c r="S71" s="47"/>
      <c r="U71" s="78"/>
      <c r="V71" s="77"/>
      <c r="W71" s="61"/>
      <c r="X71" s="59">
        <v>1173</v>
      </c>
      <c r="Y71" s="60"/>
    </row>
    <row r="72" spans="1:25" ht="16.5" customHeight="1" x14ac:dyDescent="0.2">
      <c r="A72" s="53">
        <v>1</v>
      </c>
      <c r="B72" s="53">
        <v>3640</v>
      </c>
      <c r="C72" s="85" t="s">
        <v>3785</v>
      </c>
      <c r="D72" s="327"/>
      <c r="E72" s="328"/>
      <c r="F72" s="327"/>
      <c r="G72" s="328"/>
      <c r="H72" s="327"/>
      <c r="I72" s="328"/>
      <c r="J72" s="55"/>
      <c r="K72" s="49"/>
      <c r="L72" s="50"/>
      <c r="M72" s="56" t="s">
        <v>397</v>
      </c>
      <c r="N72" s="57" t="s">
        <v>398</v>
      </c>
      <c r="O72" s="58">
        <v>1</v>
      </c>
      <c r="P72" s="47"/>
      <c r="R72" s="78"/>
      <c r="S72" s="47"/>
      <c r="U72" s="78"/>
      <c r="V72" s="47"/>
      <c r="X72" s="59">
        <v>1173</v>
      </c>
      <c r="Y72" s="60"/>
    </row>
    <row r="73" spans="1:25" ht="16.5" customHeight="1" x14ac:dyDescent="0.2">
      <c r="A73" s="53">
        <v>1</v>
      </c>
      <c r="B73" s="53">
        <v>3641</v>
      </c>
      <c r="C73" s="85" t="s">
        <v>3786</v>
      </c>
      <c r="D73" s="327"/>
      <c r="E73" s="328"/>
      <c r="F73" s="327"/>
      <c r="G73" s="328"/>
      <c r="H73" s="327"/>
      <c r="I73" s="328"/>
      <c r="J73" s="329" t="s">
        <v>399</v>
      </c>
      <c r="K73" s="61" t="s">
        <v>398</v>
      </c>
      <c r="L73" s="62">
        <v>0.7</v>
      </c>
      <c r="M73" s="56"/>
      <c r="N73" s="57"/>
      <c r="O73" s="58"/>
      <c r="P73" s="47"/>
      <c r="R73" s="78"/>
      <c r="S73" s="47"/>
      <c r="U73" s="78"/>
      <c r="V73" s="47"/>
      <c r="X73" s="59">
        <v>821</v>
      </c>
      <c r="Y73" s="60"/>
    </row>
    <row r="74" spans="1:25" ht="16.5" customHeight="1" x14ac:dyDescent="0.2">
      <c r="A74" s="53">
        <v>1</v>
      </c>
      <c r="B74" s="53">
        <v>3642</v>
      </c>
      <c r="C74" s="85" t="s">
        <v>3787</v>
      </c>
      <c r="D74" s="127">
        <v>587</v>
      </c>
      <c r="E74" s="25" t="s">
        <v>394</v>
      </c>
      <c r="F74" s="127">
        <v>167</v>
      </c>
      <c r="G74" s="25" t="s">
        <v>394</v>
      </c>
      <c r="H74" s="127">
        <v>83</v>
      </c>
      <c r="I74" s="25" t="s">
        <v>394</v>
      </c>
      <c r="J74" s="330"/>
      <c r="K74" s="49"/>
      <c r="L74" s="50"/>
      <c r="M74" s="56" t="s">
        <v>397</v>
      </c>
      <c r="N74" s="57" t="s">
        <v>398</v>
      </c>
      <c r="O74" s="58">
        <v>1</v>
      </c>
      <c r="P74" s="47"/>
      <c r="R74" s="78"/>
      <c r="S74" s="47"/>
      <c r="U74" s="78"/>
      <c r="V74" s="55"/>
      <c r="W74" s="49"/>
      <c r="X74" s="59">
        <v>821</v>
      </c>
      <c r="Y74" s="60"/>
    </row>
    <row r="75" spans="1:25" ht="16.5" customHeight="1" x14ac:dyDescent="0.2">
      <c r="A75" s="63">
        <v>1</v>
      </c>
      <c r="B75" s="63" t="s">
        <v>1074</v>
      </c>
      <c r="C75" s="87" t="s">
        <v>3788</v>
      </c>
      <c r="D75" s="122"/>
      <c r="F75" s="122"/>
      <c r="H75" s="122"/>
      <c r="J75" s="65"/>
      <c r="K75" s="66"/>
      <c r="L75" s="67"/>
      <c r="M75" s="68"/>
      <c r="N75" s="69"/>
      <c r="O75" s="70"/>
      <c r="P75" s="47"/>
      <c r="R75" s="78"/>
      <c r="S75" s="47"/>
      <c r="U75" s="78"/>
      <c r="V75" s="331" t="s">
        <v>400</v>
      </c>
      <c r="W75" s="332"/>
      <c r="X75" s="71">
        <v>821</v>
      </c>
      <c r="Y75" s="72"/>
    </row>
    <row r="76" spans="1:25" ht="16.5" customHeight="1" x14ac:dyDescent="0.2">
      <c r="A76" s="63">
        <v>1</v>
      </c>
      <c r="B76" s="63" t="s">
        <v>1075</v>
      </c>
      <c r="C76" s="87" t="s">
        <v>3789</v>
      </c>
      <c r="D76" s="122"/>
      <c r="F76" s="122"/>
      <c r="H76" s="122"/>
      <c r="J76" s="73"/>
      <c r="K76" s="74"/>
      <c r="L76" s="75"/>
      <c r="M76" s="68" t="s">
        <v>397</v>
      </c>
      <c r="N76" s="69" t="s">
        <v>398</v>
      </c>
      <c r="O76" s="70">
        <v>1</v>
      </c>
      <c r="P76" s="47"/>
      <c r="R76" s="78"/>
      <c r="S76" s="47"/>
      <c r="U76" s="78"/>
      <c r="V76" s="333"/>
      <c r="W76" s="334"/>
      <c r="X76" s="71">
        <v>821</v>
      </c>
      <c r="Y76" s="72"/>
    </row>
    <row r="77" spans="1:25" ht="16.5" customHeight="1" x14ac:dyDescent="0.2">
      <c r="A77" s="63">
        <v>1</v>
      </c>
      <c r="B77" s="63" t="s">
        <v>1076</v>
      </c>
      <c r="C77" s="87" t="s">
        <v>3790</v>
      </c>
      <c r="D77" s="83"/>
      <c r="F77" s="83"/>
      <c r="H77" s="83"/>
      <c r="J77" s="335" t="s">
        <v>399</v>
      </c>
      <c r="K77" s="66" t="s">
        <v>398</v>
      </c>
      <c r="L77" s="67">
        <v>0.7</v>
      </c>
      <c r="M77" s="68"/>
      <c r="N77" s="69"/>
      <c r="O77" s="70"/>
      <c r="P77" s="47"/>
      <c r="R77" s="78"/>
      <c r="S77" s="47"/>
      <c r="U77" s="78"/>
      <c r="V77" s="333"/>
      <c r="W77" s="334"/>
      <c r="X77" s="71">
        <v>575</v>
      </c>
      <c r="Y77" s="72"/>
    </row>
    <row r="78" spans="1:25" ht="16.5" customHeight="1" x14ac:dyDescent="0.2">
      <c r="A78" s="63">
        <v>1</v>
      </c>
      <c r="B78" s="63" t="s">
        <v>1077</v>
      </c>
      <c r="C78" s="87" t="s">
        <v>3791</v>
      </c>
      <c r="D78" s="124"/>
      <c r="E78" s="49"/>
      <c r="F78" s="124"/>
      <c r="G78" s="49"/>
      <c r="H78" s="124"/>
      <c r="I78" s="49"/>
      <c r="J78" s="336"/>
      <c r="K78" s="74"/>
      <c r="L78" s="75"/>
      <c r="M78" s="68" t="s">
        <v>397</v>
      </c>
      <c r="N78" s="69" t="s">
        <v>398</v>
      </c>
      <c r="O78" s="70">
        <v>1</v>
      </c>
      <c r="P78" s="55"/>
      <c r="Q78" s="50"/>
      <c r="R78" s="125"/>
      <c r="S78" s="55"/>
      <c r="T78" s="50"/>
      <c r="U78" s="125"/>
      <c r="V78" s="76" t="s">
        <v>398</v>
      </c>
      <c r="W78" s="75">
        <v>0.7</v>
      </c>
      <c r="X78" s="71">
        <v>575</v>
      </c>
      <c r="Y78" s="79"/>
    </row>
    <row r="79" spans="1:25" ht="16.5" customHeight="1" x14ac:dyDescent="0.2">
      <c r="A79" s="53">
        <v>1</v>
      </c>
      <c r="B79" s="53">
        <v>3643</v>
      </c>
      <c r="C79" s="85" t="s">
        <v>3792</v>
      </c>
      <c r="D79" s="325" t="s">
        <v>479</v>
      </c>
      <c r="E79" s="326"/>
      <c r="F79" s="325" t="s">
        <v>495</v>
      </c>
      <c r="G79" s="326"/>
      <c r="H79" s="325" t="s">
        <v>499</v>
      </c>
      <c r="I79" s="326"/>
      <c r="J79" s="77"/>
      <c r="K79" s="61"/>
      <c r="L79" s="62"/>
      <c r="M79" s="56"/>
      <c r="N79" s="57"/>
      <c r="O79" s="58"/>
      <c r="P79" s="115" t="s">
        <v>455</v>
      </c>
      <c r="Q79" s="62"/>
      <c r="R79" s="116"/>
      <c r="S79" s="117" t="s">
        <v>456</v>
      </c>
      <c r="T79" s="62"/>
      <c r="U79" s="116"/>
      <c r="V79" s="77"/>
      <c r="W79" s="61"/>
      <c r="X79" s="59">
        <v>752</v>
      </c>
      <c r="Y79" s="52" t="s">
        <v>396</v>
      </c>
    </row>
    <row r="80" spans="1:25" ht="16.5" customHeight="1" x14ac:dyDescent="0.2">
      <c r="A80" s="53">
        <v>1</v>
      </c>
      <c r="B80" s="53">
        <v>3644</v>
      </c>
      <c r="C80" s="85" t="s">
        <v>3793</v>
      </c>
      <c r="D80" s="327"/>
      <c r="E80" s="328"/>
      <c r="F80" s="327"/>
      <c r="G80" s="328"/>
      <c r="H80" s="327"/>
      <c r="I80" s="328"/>
      <c r="J80" s="55"/>
      <c r="K80" s="49"/>
      <c r="L80" s="50"/>
      <c r="M80" s="56" t="s">
        <v>397</v>
      </c>
      <c r="N80" s="57" t="s">
        <v>398</v>
      </c>
      <c r="O80" s="58">
        <v>1</v>
      </c>
      <c r="P80" s="47" t="s">
        <v>398</v>
      </c>
      <c r="Q80" s="26">
        <v>0.5</v>
      </c>
      <c r="R80" s="345" t="s">
        <v>423</v>
      </c>
      <c r="S80" s="47" t="s">
        <v>398</v>
      </c>
      <c r="T80" s="26">
        <v>0.25</v>
      </c>
      <c r="U80" s="345" t="s">
        <v>423</v>
      </c>
      <c r="V80" s="47"/>
      <c r="X80" s="59">
        <v>752</v>
      </c>
      <c r="Y80" s="60"/>
    </row>
    <row r="81" spans="1:25" ht="16.5" customHeight="1" x14ac:dyDescent="0.2">
      <c r="A81" s="53">
        <v>1</v>
      </c>
      <c r="B81" s="53">
        <v>3645</v>
      </c>
      <c r="C81" s="85" t="s">
        <v>3794</v>
      </c>
      <c r="D81" s="327"/>
      <c r="E81" s="328"/>
      <c r="F81" s="327"/>
      <c r="G81" s="328"/>
      <c r="H81" s="327"/>
      <c r="I81" s="328"/>
      <c r="J81" s="329" t="s">
        <v>399</v>
      </c>
      <c r="K81" s="61" t="s">
        <v>398</v>
      </c>
      <c r="L81" s="62">
        <v>0.7</v>
      </c>
      <c r="M81" s="56"/>
      <c r="N81" s="57"/>
      <c r="O81" s="58"/>
      <c r="P81" s="47"/>
      <c r="R81" s="345"/>
      <c r="S81" s="47"/>
      <c r="U81" s="345"/>
      <c r="V81" s="47"/>
      <c r="X81" s="59">
        <v>527</v>
      </c>
      <c r="Y81" s="60"/>
    </row>
    <row r="82" spans="1:25" ht="16.5" customHeight="1" x14ac:dyDescent="0.2">
      <c r="A82" s="53">
        <v>1</v>
      </c>
      <c r="B82" s="53">
        <v>3646</v>
      </c>
      <c r="C82" s="85" t="s">
        <v>3795</v>
      </c>
      <c r="D82" s="127">
        <v>256</v>
      </c>
      <c r="E82" s="25" t="s">
        <v>394</v>
      </c>
      <c r="F82" s="127">
        <v>148</v>
      </c>
      <c r="G82" s="25" t="s">
        <v>394</v>
      </c>
      <c r="H82" s="127">
        <v>183</v>
      </c>
      <c r="I82" s="25" t="s">
        <v>394</v>
      </c>
      <c r="J82" s="330"/>
      <c r="K82" s="49"/>
      <c r="L82" s="50"/>
      <c r="M82" s="56" t="s">
        <v>397</v>
      </c>
      <c r="N82" s="57" t="s">
        <v>398</v>
      </c>
      <c r="O82" s="58">
        <v>1</v>
      </c>
      <c r="P82" s="47"/>
      <c r="R82" s="78"/>
      <c r="S82" s="47"/>
      <c r="U82" s="78"/>
      <c r="V82" s="55"/>
      <c r="W82" s="49"/>
      <c r="X82" s="59">
        <v>527</v>
      </c>
      <c r="Y82" s="60"/>
    </row>
    <row r="83" spans="1:25" ht="16.5" customHeight="1" x14ac:dyDescent="0.2">
      <c r="A83" s="63">
        <v>1</v>
      </c>
      <c r="B83" s="63" t="s">
        <v>1078</v>
      </c>
      <c r="C83" s="87" t="s">
        <v>3796</v>
      </c>
      <c r="D83" s="122"/>
      <c r="F83" s="122"/>
      <c r="H83" s="122"/>
      <c r="J83" s="65"/>
      <c r="K83" s="66"/>
      <c r="L83" s="67"/>
      <c r="M83" s="68"/>
      <c r="N83" s="69"/>
      <c r="O83" s="70"/>
      <c r="P83" s="47"/>
      <c r="R83" s="78"/>
      <c r="S83" s="47"/>
      <c r="U83" s="78"/>
      <c r="V83" s="331" t="s">
        <v>400</v>
      </c>
      <c r="W83" s="332"/>
      <c r="X83" s="71">
        <v>527</v>
      </c>
      <c r="Y83" s="72"/>
    </row>
    <row r="84" spans="1:25" ht="16.5" customHeight="1" x14ac:dyDescent="0.2">
      <c r="A84" s="63">
        <v>1</v>
      </c>
      <c r="B84" s="63" t="s">
        <v>1079</v>
      </c>
      <c r="C84" s="87" t="s">
        <v>3797</v>
      </c>
      <c r="D84" s="122"/>
      <c r="F84" s="122"/>
      <c r="H84" s="122"/>
      <c r="J84" s="73"/>
      <c r="K84" s="74"/>
      <c r="L84" s="75"/>
      <c r="M84" s="68" t="s">
        <v>397</v>
      </c>
      <c r="N84" s="69" t="s">
        <v>398</v>
      </c>
      <c r="O84" s="70">
        <v>1</v>
      </c>
      <c r="P84" s="47"/>
      <c r="R84" s="78"/>
      <c r="S84" s="47"/>
      <c r="U84" s="78"/>
      <c r="V84" s="333"/>
      <c r="W84" s="334"/>
      <c r="X84" s="71">
        <v>527</v>
      </c>
      <c r="Y84" s="72"/>
    </row>
    <row r="85" spans="1:25" ht="16.5" customHeight="1" x14ac:dyDescent="0.2">
      <c r="A85" s="63">
        <v>1</v>
      </c>
      <c r="B85" s="63" t="s">
        <v>1080</v>
      </c>
      <c r="C85" s="87" t="s">
        <v>3798</v>
      </c>
      <c r="D85" s="83"/>
      <c r="F85" s="83"/>
      <c r="H85" s="83"/>
      <c r="J85" s="335" t="s">
        <v>399</v>
      </c>
      <c r="K85" s="66" t="s">
        <v>398</v>
      </c>
      <c r="L85" s="67">
        <v>0.7</v>
      </c>
      <c r="M85" s="68"/>
      <c r="N85" s="69"/>
      <c r="O85" s="70"/>
      <c r="P85" s="47"/>
      <c r="R85" s="78"/>
      <c r="S85" s="47"/>
      <c r="U85" s="78"/>
      <c r="V85" s="333"/>
      <c r="W85" s="334"/>
      <c r="X85" s="71">
        <v>369</v>
      </c>
      <c r="Y85" s="72"/>
    </row>
    <row r="86" spans="1:25" ht="16.5" customHeight="1" x14ac:dyDescent="0.2">
      <c r="A86" s="63">
        <v>1</v>
      </c>
      <c r="B86" s="63" t="s">
        <v>1081</v>
      </c>
      <c r="C86" s="87" t="s">
        <v>3799</v>
      </c>
      <c r="D86" s="83"/>
      <c r="F86" s="83"/>
      <c r="H86" s="83"/>
      <c r="J86" s="336"/>
      <c r="K86" s="74"/>
      <c r="L86" s="75"/>
      <c r="M86" s="68" t="s">
        <v>397</v>
      </c>
      <c r="N86" s="69" t="s">
        <v>398</v>
      </c>
      <c r="O86" s="70">
        <v>1</v>
      </c>
      <c r="P86" s="47"/>
      <c r="R86" s="78"/>
      <c r="S86" s="47"/>
      <c r="U86" s="78"/>
      <c r="V86" s="76" t="s">
        <v>398</v>
      </c>
      <c r="W86" s="75">
        <v>0.7</v>
      </c>
      <c r="X86" s="71">
        <v>369</v>
      </c>
      <c r="Y86" s="72"/>
    </row>
    <row r="87" spans="1:25" ht="16.5" customHeight="1" x14ac:dyDescent="0.2">
      <c r="A87" s="53">
        <v>1</v>
      </c>
      <c r="B87" s="53">
        <v>3647</v>
      </c>
      <c r="C87" s="85" t="s">
        <v>3800</v>
      </c>
      <c r="D87" s="83"/>
      <c r="F87" s="83"/>
      <c r="H87" s="325" t="s">
        <v>478</v>
      </c>
      <c r="I87" s="326"/>
      <c r="J87" s="77"/>
      <c r="K87" s="61"/>
      <c r="L87" s="62"/>
      <c r="M87" s="56"/>
      <c r="N87" s="57"/>
      <c r="O87" s="58"/>
      <c r="P87" s="47"/>
      <c r="R87" s="78"/>
      <c r="S87" s="47"/>
      <c r="U87" s="78"/>
      <c r="V87" s="77"/>
      <c r="W87" s="61"/>
      <c r="X87" s="59">
        <v>834</v>
      </c>
      <c r="Y87" s="60"/>
    </row>
    <row r="88" spans="1:25" ht="16.5" customHeight="1" x14ac:dyDescent="0.2">
      <c r="A88" s="53">
        <v>1</v>
      </c>
      <c r="B88" s="53">
        <v>3648</v>
      </c>
      <c r="C88" s="85" t="s">
        <v>3801</v>
      </c>
      <c r="D88" s="83"/>
      <c r="F88" s="83"/>
      <c r="H88" s="327"/>
      <c r="I88" s="328"/>
      <c r="J88" s="55"/>
      <c r="K88" s="49"/>
      <c r="L88" s="50"/>
      <c r="M88" s="56" t="s">
        <v>397</v>
      </c>
      <c r="N88" s="57" t="s">
        <v>398</v>
      </c>
      <c r="O88" s="58">
        <v>1</v>
      </c>
      <c r="P88" s="47"/>
      <c r="R88" s="78"/>
      <c r="S88" s="47"/>
      <c r="U88" s="78"/>
      <c r="V88" s="47"/>
      <c r="X88" s="59">
        <v>834</v>
      </c>
      <c r="Y88" s="60"/>
    </row>
    <row r="89" spans="1:25" ht="16.5" customHeight="1" x14ac:dyDescent="0.2">
      <c r="A89" s="53">
        <v>1</v>
      </c>
      <c r="B89" s="53">
        <v>3649</v>
      </c>
      <c r="C89" s="85" t="s">
        <v>3802</v>
      </c>
      <c r="D89" s="83"/>
      <c r="F89" s="83"/>
      <c r="H89" s="327"/>
      <c r="I89" s="328"/>
      <c r="J89" s="329" t="s">
        <v>399</v>
      </c>
      <c r="K89" s="61" t="s">
        <v>398</v>
      </c>
      <c r="L89" s="62">
        <v>0.7</v>
      </c>
      <c r="M89" s="56"/>
      <c r="N89" s="57"/>
      <c r="O89" s="58"/>
      <c r="P89" s="47"/>
      <c r="R89" s="78"/>
      <c r="S89" s="47"/>
      <c r="U89" s="78"/>
      <c r="V89" s="47"/>
      <c r="X89" s="59">
        <v>585</v>
      </c>
      <c r="Y89" s="60"/>
    </row>
    <row r="90" spans="1:25" ht="16.5" customHeight="1" x14ac:dyDescent="0.2">
      <c r="A90" s="53">
        <v>1</v>
      </c>
      <c r="B90" s="53">
        <v>3650</v>
      </c>
      <c r="C90" s="85" t="s">
        <v>3803</v>
      </c>
      <c r="D90" s="83"/>
      <c r="F90" s="83"/>
      <c r="H90" s="127">
        <v>265</v>
      </c>
      <c r="I90" s="25" t="s">
        <v>394</v>
      </c>
      <c r="J90" s="330"/>
      <c r="K90" s="49"/>
      <c r="L90" s="50"/>
      <c r="M90" s="56" t="s">
        <v>397</v>
      </c>
      <c r="N90" s="57" t="s">
        <v>398</v>
      </c>
      <c r="O90" s="58">
        <v>1</v>
      </c>
      <c r="P90" s="47"/>
      <c r="R90" s="78"/>
      <c r="S90" s="47"/>
      <c r="U90" s="78"/>
      <c r="V90" s="55"/>
      <c r="W90" s="49"/>
      <c r="X90" s="59">
        <v>585</v>
      </c>
      <c r="Y90" s="60"/>
    </row>
    <row r="91" spans="1:25" ht="16.5" customHeight="1" x14ac:dyDescent="0.2">
      <c r="A91" s="63">
        <v>1</v>
      </c>
      <c r="B91" s="63" t="s">
        <v>1082</v>
      </c>
      <c r="C91" s="87" t="s">
        <v>3804</v>
      </c>
      <c r="D91" s="83"/>
      <c r="F91" s="83"/>
      <c r="H91" s="122"/>
      <c r="J91" s="65"/>
      <c r="K91" s="66"/>
      <c r="L91" s="67"/>
      <c r="M91" s="68"/>
      <c r="N91" s="69"/>
      <c r="O91" s="70"/>
      <c r="P91" s="47"/>
      <c r="R91" s="78"/>
      <c r="S91" s="47"/>
      <c r="U91" s="78"/>
      <c r="V91" s="331" t="s">
        <v>400</v>
      </c>
      <c r="W91" s="332"/>
      <c r="X91" s="71">
        <v>585</v>
      </c>
      <c r="Y91" s="72"/>
    </row>
    <row r="92" spans="1:25" ht="16.5" customHeight="1" x14ac:dyDescent="0.2">
      <c r="A92" s="63">
        <v>1</v>
      </c>
      <c r="B92" s="63" t="s">
        <v>1083</v>
      </c>
      <c r="C92" s="87" t="s">
        <v>3805</v>
      </c>
      <c r="D92" s="83"/>
      <c r="F92" s="83"/>
      <c r="H92" s="122"/>
      <c r="J92" s="73"/>
      <c r="K92" s="74"/>
      <c r="L92" s="75"/>
      <c r="M92" s="68" t="s">
        <v>397</v>
      </c>
      <c r="N92" s="69" t="s">
        <v>398</v>
      </c>
      <c r="O92" s="70">
        <v>1</v>
      </c>
      <c r="P92" s="47"/>
      <c r="R92" s="78"/>
      <c r="S92" s="47"/>
      <c r="U92" s="78"/>
      <c r="V92" s="333"/>
      <c r="W92" s="334"/>
      <c r="X92" s="71">
        <v>585</v>
      </c>
      <c r="Y92" s="72"/>
    </row>
    <row r="93" spans="1:25" ht="16.5" customHeight="1" x14ac:dyDescent="0.2">
      <c r="A93" s="63">
        <v>1</v>
      </c>
      <c r="B93" s="63" t="s">
        <v>1084</v>
      </c>
      <c r="C93" s="87" t="s">
        <v>3806</v>
      </c>
      <c r="D93" s="83"/>
      <c r="F93" s="83"/>
      <c r="H93" s="83"/>
      <c r="J93" s="335" t="s">
        <v>399</v>
      </c>
      <c r="K93" s="66" t="s">
        <v>398</v>
      </c>
      <c r="L93" s="67">
        <v>0.7</v>
      </c>
      <c r="M93" s="68"/>
      <c r="N93" s="69"/>
      <c r="O93" s="70"/>
      <c r="P93" s="47"/>
      <c r="R93" s="78"/>
      <c r="S93" s="47"/>
      <c r="U93" s="78"/>
      <c r="V93" s="333"/>
      <c r="W93" s="334"/>
      <c r="X93" s="71">
        <v>409</v>
      </c>
      <c r="Y93" s="72"/>
    </row>
    <row r="94" spans="1:25" ht="16.5" customHeight="1" x14ac:dyDescent="0.2">
      <c r="A94" s="63">
        <v>1</v>
      </c>
      <c r="B94" s="63" t="s">
        <v>1085</v>
      </c>
      <c r="C94" s="87" t="s">
        <v>3807</v>
      </c>
      <c r="D94" s="83"/>
      <c r="F94" s="83"/>
      <c r="H94" s="83"/>
      <c r="J94" s="336"/>
      <c r="K94" s="74"/>
      <c r="L94" s="75"/>
      <c r="M94" s="68" t="s">
        <v>397</v>
      </c>
      <c r="N94" s="69" t="s">
        <v>398</v>
      </c>
      <c r="O94" s="70">
        <v>1</v>
      </c>
      <c r="P94" s="47"/>
      <c r="R94" s="78"/>
      <c r="S94" s="47"/>
      <c r="U94" s="78"/>
      <c r="V94" s="76" t="s">
        <v>398</v>
      </c>
      <c r="W94" s="75">
        <v>0.7</v>
      </c>
      <c r="X94" s="71">
        <v>409</v>
      </c>
      <c r="Y94" s="72"/>
    </row>
    <row r="95" spans="1:25" ht="16.5" customHeight="1" x14ac:dyDescent="0.2">
      <c r="A95" s="53">
        <v>1</v>
      </c>
      <c r="B95" s="53">
        <v>3651</v>
      </c>
      <c r="C95" s="85" t="s">
        <v>3808</v>
      </c>
      <c r="D95" s="83"/>
      <c r="F95" s="83"/>
      <c r="H95" s="325" t="s">
        <v>462</v>
      </c>
      <c r="I95" s="326"/>
      <c r="J95" s="77"/>
      <c r="K95" s="61"/>
      <c r="L95" s="62"/>
      <c r="M95" s="56"/>
      <c r="N95" s="57"/>
      <c r="O95" s="58"/>
      <c r="P95" s="47"/>
      <c r="R95" s="78"/>
      <c r="S95" s="47"/>
      <c r="U95" s="78"/>
      <c r="V95" s="77"/>
      <c r="W95" s="61"/>
      <c r="X95" s="59">
        <v>919</v>
      </c>
      <c r="Y95" s="60"/>
    </row>
    <row r="96" spans="1:25" ht="16.5" customHeight="1" x14ac:dyDescent="0.2">
      <c r="A96" s="53">
        <v>1</v>
      </c>
      <c r="B96" s="53">
        <v>3652</v>
      </c>
      <c r="C96" s="85" t="s">
        <v>3809</v>
      </c>
      <c r="D96" s="83"/>
      <c r="F96" s="83"/>
      <c r="H96" s="327"/>
      <c r="I96" s="328"/>
      <c r="J96" s="55"/>
      <c r="K96" s="49"/>
      <c r="L96" s="50"/>
      <c r="M96" s="56" t="s">
        <v>397</v>
      </c>
      <c r="N96" s="57" t="s">
        <v>398</v>
      </c>
      <c r="O96" s="58">
        <v>1</v>
      </c>
      <c r="P96" s="47"/>
      <c r="R96" s="78"/>
      <c r="S96" s="47"/>
      <c r="U96" s="78"/>
      <c r="V96" s="47"/>
      <c r="X96" s="59">
        <v>919</v>
      </c>
      <c r="Y96" s="60"/>
    </row>
    <row r="97" spans="1:25" ht="16.5" customHeight="1" x14ac:dyDescent="0.2">
      <c r="A97" s="53">
        <v>1</v>
      </c>
      <c r="B97" s="53">
        <v>3653</v>
      </c>
      <c r="C97" s="85" t="s">
        <v>3810</v>
      </c>
      <c r="D97" s="83"/>
      <c r="F97" s="83"/>
      <c r="H97" s="327"/>
      <c r="I97" s="328"/>
      <c r="J97" s="329" t="s">
        <v>399</v>
      </c>
      <c r="K97" s="61" t="s">
        <v>398</v>
      </c>
      <c r="L97" s="62">
        <v>0.7</v>
      </c>
      <c r="M97" s="56"/>
      <c r="N97" s="57"/>
      <c r="O97" s="58"/>
      <c r="P97" s="47"/>
      <c r="R97" s="78"/>
      <c r="S97" s="47"/>
      <c r="U97" s="78"/>
      <c r="V97" s="47"/>
      <c r="X97" s="59">
        <v>644</v>
      </c>
      <c r="Y97" s="60"/>
    </row>
    <row r="98" spans="1:25" ht="16.5" customHeight="1" x14ac:dyDescent="0.2">
      <c r="A98" s="53">
        <v>1</v>
      </c>
      <c r="B98" s="53">
        <v>3654</v>
      </c>
      <c r="C98" s="85" t="s">
        <v>3811</v>
      </c>
      <c r="D98" s="83"/>
      <c r="F98" s="83"/>
      <c r="H98" s="127">
        <v>350</v>
      </c>
      <c r="I98" s="25" t="s">
        <v>394</v>
      </c>
      <c r="J98" s="330"/>
      <c r="K98" s="49"/>
      <c r="L98" s="50"/>
      <c r="M98" s="56" t="s">
        <v>397</v>
      </c>
      <c r="N98" s="57" t="s">
        <v>398</v>
      </c>
      <c r="O98" s="58">
        <v>1</v>
      </c>
      <c r="P98" s="47"/>
      <c r="R98" s="78"/>
      <c r="S98" s="47"/>
      <c r="U98" s="78"/>
      <c r="V98" s="55"/>
      <c r="W98" s="49"/>
      <c r="X98" s="59">
        <v>644</v>
      </c>
      <c r="Y98" s="60"/>
    </row>
    <row r="99" spans="1:25" ht="16.5" customHeight="1" x14ac:dyDescent="0.2">
      <c r="A99" s="63">
        <v>1</v>
      </c>
      <c r="B99" s="63" t="s">
        <v>1086</v>
      </c>
      <c r="C99" s="87" t="s">
        <v>3812</v>
      </c>
      <c r="D99" s="83"/>
      <c r="F99" s="83"/>
      <c r="H99" s="122"/>
      <c r="J99" s="65"/>
      <c r="K99" s="66"/>
      <c r="L99" s="67"/>
      <c r="M99" s="68"/>
      <c r="N99" s="69"/>
      <c r="O99" s="70"/>
      <c r="P99" s="47"/>
      <c r="R99" s="78"/>
      <c r="S99" s="47"/>
      <c r="U99" s="78"/>
      <c r="V99" s="331" t="s">
        <v>400</v>
      </c>
      <c r="W99" s="332"/>
      <c r="X99" s="71">
        <v>644</v>
      </c>
      <c r="Y99" s="72"/>
    </row>
    <row r="100" spans="1:25" ht="16.5" customHeight="1" x14ac:dyDescent="0.2">
      <c r="A100" s="63">
        <v>1</v>
      </c>
      <c r="B100" s="63" t="s">
        <v>1087</v>
      </c>
      <c r="C100" s="87" t="s">
        <v>3813</v>
      </c>
      <c r="D100" s="83"/>
      <c r="F100" s="83"/>
      <c r="H100" s="122"/>
      <c r="J100" s="73"/>
      <c r="K100" s="74"/>
      <c r="L100" s="75"/>
      <c r="M100" s="68" t="s">
        <v>397</v>
      </c>
      <c r="N100" s="69" t="s">
        <v>398</v>
      </c>
      <c r="O100" s="70">
        <v>1</v>
      </c>
      <c r="P100" s="47"/>
      <c r="R100" s="78"/>
      <c r="S100" s="47"/>
      <c r="U100" s="78"/>
      <c r="V100" s="333"/>
      <c r="W100" s="334"/>
      <c r="X100" s="71">
        <v>644</v>
      </c>
      <c r="Y100" s="72"/>
    </row>
    <row r="101" spans="1:25" ht="16.5" customHeight="1" x14ac:dyDescent="0.2">
      <c r="A101" s="63">
        <v>1</v>
      </c>
      <c r="B101" s="63" t="s">
        <v>1088</v>
      </c>
      <c r="C101" s="87" t="s">
        <v>3814</v>
      </c>
      <c r="D101" s="83"/>
      <c r="F101" s="83"/>
      <c r="H101" s="83"/>
      <c r="J101" s="335" t="s">
        <v>399</v>
      </c>
      <c r="K101" s="66" t="s">
        <v>398</v>
      </c>
      <c r="L101" s="67">
        <v>0.7</v>
      </c>
      <c r="M101" s="68"/>
      <c r="N101" s="69"/>
      <c r="O101" s="175"/>
      <c r="P101" s="47"/>
      <c r="R101" s="78"/>
      <c r="S101" s="47"/>
      <c r="U101" s="78"/>
      <c r="V101" s="333"/>
      <c r="W101" s="334"/>
      <c r="X101" s="71">
        <v>451</v>
      </c>
      <c r="Y101" s="72"/>
    </row>
    <row r="102" spans="1:25" ht="16.5" customHeight="1" x14ac:dyDescent="0.2">
      <c r="A102" s="63">
        <v>1</v>
      </c>
      <c r="B102" s="63" t="s">
        <v>1089</v>
      </c>
      <c r="C102" s="87" t="s">
        <v>3815</v>
      </c>
      <c r="D102" s="83"/>
      <c r="E102" s="78"/>
      <c r="F102" s="83"/>
      <c r="H102" s="124"/>
      <c r="I102" s="49"/>
      <c r="J102" s="336"/>
      <c r="K102" s="74"/>
      <c r="L102" s="75"/>
      <c r="M102" s="68" t="s">
        <v>397</v>
      </c>
      <c r="N102" s="69" t="s">
        <v>398</v>
      </c>
      <c r="O102" s="175">
        <v>1</v>
      </c>
      <c r="P102" s="47"/>
      <c r="R102" s="78"/>
      <c r="S102" s="47"/>
      <c r="U102" s="78"/>
      <c r="V102" s="76" t="s">
        <v>398</v>
      </c>
      <c r="W102" s="75">
        <v>0.7</v>
      </c>
      <c r="X102" s="71">
        <v>451</v>
      </c>
      <c r="Y102" s="72"/>
    </row>
    <row r="103" spans="1:25" ht="16.5" customHeight="1" x14ac:dyDescent="0.2">
      <c r="A103" s="53">
        <v>1</v>
      </c>
      <c r="B103" s="53">
        <v>3655</v>
      </c>
      <c r="C103" s="85" t="s">
        <v>3816</v>
      </c>
      <c r="D103" s="133"/>
      <c r="E103" s="111"/>
      <c r="F103" s="83"/>
      <c r="H103" s="325" t="s">
        <v>480</v>
      </c>
      <c r="I103" s="326"/>
      <c r="J103" s="77"/>
      <c r="K103" s="61"/>
      <c r="L103" s="62"/>
      <c r="M103" s="56"/>
      <c r="N103" s="57"/>
      <c r="O103" s="58"/>
      <c r="P103" s="47"/>
      <c r="R103" s="78"/>
      <c r="S103" s="47"/>
      <c r="U103" s="78"/>
      <c r="V103" s="77"/>
      <c r="W103" s="61"/>
      <c r="X103" s="59">
        <v>1002</v>
      </c>
      <c r="Y103" s="60"/>
    </row>
    <row r="104" spans="1:25" ht="16.5" customHeight="1" x14ac:dyDescent="0.2">
      <c r="A104" s="53">
        <v>1</v>
      </c>
      <c r="B104" s="53">
        <v>3656</v>
      </c>
      <c r="C104" s="85" t="s">
        <v>3817</v>
      </c>
      <c r="D104" s="133"/>
      <c r="E104" s="111"/>
      <c r="F104" s="83"/>
      <c r="H104" s="327"/>
      <c r="I104" s="328"/>
      <c r="J104" s="55"/>
      <c r="K104" s="49"/>
      <c r="L104" s="50"/>
      <c r="M104" s="56" t="s">
        <v>397</v>
      </c>
      <c r="N104" s="57" t="s">
        <v>398</v>
      </c>
      <c r="O104" s="58">
        <v>1</v>
      </c>
      <c r="P104" s="47"/>
      <c r="R104" s="78"/>
      <c r="S104" s="47"/>
      <c r="U104" s="78"/>
      <c r="V104" s="47"/>
      <c r="X104" s="59">
        <v>1002</v>
      </c>
      <c r="Y104" s="60"/>
    </row>
    <row r="105" spans="1:25" ht="16.5" customHeight="1" x14ac:dyDescent="0.2">
      <c r="A105" s="53">
        <v>1</v>
      </c>
      <c r="B105" s="53">
        <v>3657</v>
      </c>
      <c r="C105" s="85" t="s">
        <v>3818</v>
      </c>
      <c r="D105" s="133"/>
      <c r="E105" s="111"/>
      <c r="F105" s="83"/>
      <c r="H105" s="327"/>
      <c r="I105" s="328"/>
      <c r="J105" s="329" t="s">
        <v>399</v>
      </c>
      <c r="K105" s="61" t="s">
        <v>398</v>
      </c>
      <c r="L105" s="62">
        <v>0.7</v>
      </c>
      <c r="M105" s="56"/>
      <c r="N105" s="57"/>
      <c r="O105" s="58"/>
      <c r="P105" s="47"/>
      <c r="R105" s="78"/>
      <c r="S105" s="47"/>
      <c r="U105" s="78"/>
      <c r="V105" s="47"/>
      <c r="X105" s="59">
        <v>702</v>
      </c>
      <c r="Y105" s="60"/>
    </row>
    <row r="106" spans="1:25" ht="16.5" customHeight="1" x14ac:dyDescent="0.2">
      <c r="A106" s="53">
        <v>1</v>
      </c>
      <c r="B106" s="53">
        <v>3658</v>
      </c>
      <c r="C106" s="85" t="s">
        <v>3819</v>
      </c>
      <c r="D106" s="167"/>
      <c r="E106" s="78"/>
      <c r="F106" s="83"/>
      <c r="H106" s="127">
        <v>433</v>
      </c>
      <c r="I106" s="25" t="s">
        <v>394</v>
      </c>
      <c r="J106" s="330"/>
      <c r="K106" s="49"/>
      <c r="L106" s="50"/>
      <c r="M106" s="56" t="s">
        <v>397</v>
      </c>
      <c r="N106" s="57" t="s">
        <v>398</v>
      </c>
      <c r="O106" s="58">
        <v>1</v>
      </c>
      <c r="P106" s="47"/>
      <c r="R106" s="78"/>
      <c r="S106" s="47"/>
      <c r="U106" s="78"/>
      <c r="V106" s="55"/>
      <c r="W106" s="49"/>
      <c r="X106" s="59">
        <v>702</v>
      </c>
      <c r="Y106" s="60"/>
    </row>
    <row r="107" spans="1:25" ht="16.5" customHeight="1" x14ac:dyDescent="0.2">
      <c r="A107" s="63">
        <v>1</v>
      </c>
      <c r="B107" s="63" t="s">
        <v>1090</v>
      </c>
      <c r="C107" s="87" t="s">
        <v>3820</v>
      </c>
      <c r="D107" s="83"/>
      <c r="F107" s="83"/>
      <c r="H107" s="122"/>
      <c r="J107" s="65"/>
      <c r="K107" s="66"/>
      <c r="L107" s="67"/>
      <c r="M107" s="68"/>
      <c r="N107" s="69"/>
      <c r="O107" s="70"/>
      <c r="P107" s="47"/>
      <c r="R107" s="78"/>
      <c r="S107" s="47"/>
      <c r="U107" s="78"/>
      <c r="V107" s="331" t="s">
        <v>400</v>
      </c>
      <c r="W107" s="332"/>
      <c r="X107" s="71">
        <v>702</v>
      </c>
      <c r="Y107" s="72"/>
    </row>
    <row r="108" spans="1:25" ht="16.5" customHeight="1" x14ac:dyDescent="0.2">
      <c r="A108" s="63">
        <v>1</v>
      </c>
      <c r="B108" s="63" t="s">
        <v>1091</v>
      </c>
      <c r="C108" s="87" t="s">
        <v>3821</v>
      </c>
      <c r="D108" s="83"/>
      <c r="F108" s="83"/>
      <c r="H108" s="122"/>
      <c r="J108" s="73"/>
      <c r="K108" s="74"/>
      <c r="L108" s="75"/>
      <c r="M108" s="68" t="s">
        <v>397</v>
      </c>
      <c r="N108" s="69" t="s">
        <v>398</v>
      </c>
      <c r="O108" s="70">
        <v>1</v>
      </c>
      <c r="P108" s="47"/>
      <c r="R108" s="78"/>
      <c r="S108" s="47"/>
      <c r="U108" s="78"/>
      <c r="V108" s="333"/>
      <c r="W108" s="334"/>
      <c r="X108" s="71">
        <v>702</v>
      </c>
      <c r="Y108" s="72"/>
    </row>
    <row r="109" spans="1:25" ht="16.5" customHeight="1" x14ac:dyDescent="0.2">
      <c r="A109" s="63">
        <v>1</v>
      </c>
      <c r="B109" s="63" t="s">
        <v>1092</v>
      </c>
      <c r="C109" s="87" t="s">
        <v>3822</v>
      </c>
      <c r="D109" s="83"/>
      <c r="F109" s="83"/>
      <c r="H109" s="83"/>
      <c r="J109" s="335" t="s">
        <v>399</v>
      </c>
      <c r="K109" s="66" t="s">
        <v>398</v>
      </c>
      <c r="L109" s="67">
        <v>0.7</v>
      </c>
      <c r="M109" s="68"/>
      <c r="N109" s="69"/>
      <c r="O109" s="70"/>
      <c r="P109" s="47"/>
      <c r="R109" s="78"/>
      <c r="S109" s="47"/>
      <c r="U109" s="78"/>
      <c r="V109" s="333"/>
      <c r="W109" s="334"/>
      <c r="X109" s="71">
        <v>491</v>
      </c>
      <c r="Y109" s="72"/>
    </row>
    <row r="110" spans="1:25" ht="16.5" customHeight="1" x14ac:dyDescent="0.2">
      <c r="A110" s="63">
        <v>1</v>
      </c>
      <c r="B110" s="63" t="s">
        <v>1093</v>
      </c>
      <c r="C110" s="87" t="s">
        <v>3823</v>
      </c>
      <c r="D110" s="124"/>
      <c r="E110" s="49"/>
      <c r="F110" s="124"/>
      <c r="G110" s="49"/>
      <c r="H110" s="124"/>
      <c r="I110" s="125"/>
      <c r="J110" s="336"/>
      <c r="K110" s="74"/>
      <c r="L110" s="75"/>
      <c r="M110" s="68" t="s">
        <v>397</v>
      </c>
      <c r="N110" s="69" t="s">
        <v>398</v>
      </c>
      <c r="O110" s="70">
        <v>1</v>
      </c>
      <c r="P110" s="47"/>
      <c r="R110" s="78"/>
      <c r="S110" s="47"/>
      <c r="U110" s="78"/>
      <c r="V110" s="76" t="s">
        <v>398</v>
      </c>
      <c r="W110" s="75">
        <v>0.7</v>
      </c>
      <c r="X110" s="71">
        <v>491</v>
      </c>
      <c r="Y110" s="72"/>
    </row>
    <row r="111" spans="1:25" ht="16.5" customHeight="1" x14ac:dyDescent="0.2">
      <c r="A111" s="44">
        <v>1</v>
      </c>
      <c r="B111" s="44">
        <v>3659</v>
      </c>
      <c r="C111" s="45" t="s">
        <v>3824</v>
      </c>
      <c r="D111" s="327" t="s">
        <v>1094</v>
      </c>
      <c r="E111" s="328"/>
      <c r="F111" s="327" t="s">
        <v>495</v>
      </c>
      <c r="G111" s="328"/>
      <c r="H111" s="327" t="s">
        <v>499</v>
      </c>
      <c r="I111" s="328"/>
      <c r="J111" s="47"/>
      <c r="M111" s="48"/>
      <c r="N111" s="49"/>
      <c r="O111" s="50"/>
      <c r="P111" s="47"/>
      <c r="R111" s="78"/>
      <c r="S111" s="47"/>
      <c r="U111" s="78"/>
      <c r="V111" s="47"/>
      <c r="X111" s="51">
        <v>917</v>
      </c>
      <c r="Y111" s="60"/>
    </row>
    <row r="112" spans="1:25" ht="16.5" customHeight="1" x14ac:dyDescent="0.2">
      <c r="A112" s="53">
        <v>1</v>
      </c>
      <c r="B112" s="53">
        <v>3660</v>
      </c>
      <c r="C112" s="85" t="s">
        <v>3825</v>
      </c>
      <c r="D112" s="327"/>
      <c r="E112" s="328"/>
      <c r="F112" s="327"/>
      <c r="G112" s="328"/>
      <c r="H112" s="327"/>
      <c r="I112" s="328"/>
      <c r="J112" s="55"/>
      <c r="K112" s="49"/>
      <c r="L112" s="50"/>
      <c r="M112" s="56" t="s">
        <v>397</v>
      </c>
      <c r="N112" s="57" t="s">
        <v>398</v>
      </c>
      <c r="O112" s="58">
        <v>1</v>
      </c>
      <c r="P112" s="47"/>
      <c r="R112" s="78"/>
      <c r="S112" s="47"/>
      <c r="U112" s="78"/>
      <c r="V112" s="47"/>
      <c r="X112" s="59">
        <v>917</v>
      </c>
      <c r="Y112" s="60"/>
    </row>
    <row r="113" spans="1:25" ht="16.5" customHeight="1" x14ac:dyDescent="0.2">
      <c r="A113" s="53">
        <v>1</v>
      </c>
      <c r="B113" s="53">
        <v>3661</v>
      </c>
      <c r="C113" s="85" t="s">
        <v>3826</v>
      </c>
      <c r="D113" s="327"/>
      <c r="E113" s="328"/>
      <c r="F113" s="327"/>
      <c r="G113" s="328"/>
      <c r="H113" s="327"/>
      <c r="I113" s="328"/>
      <c r="J113" s="329" t="s">
        <v>399</v>
      </c>
      <c r="K113" s="61" t="s">
        <v>398</v>
      </c>
      <c r="L113" s="62">
        <v>0.7</v>
      </c>
      <c r="M113" s="56"/>
      <c r="N113" s="57"/>
      <c r="O113" s="58"/>
      <c r="P113" s="47"/>
      <c r="R113" s="78"/>
      <c r="S113" s="47"/>
      <c r="U113" s="78"/>
      <c r="V113" s="47"/>
      <c r="X113" s="59">
        <v>642</v>
      </c>
      <c r="Y113" s="60"/>
    </row>
    <row r="114" spans="1:25" ht="16.5" customHeight="1" x14ac:dyDescent="0.2">
      <c r="A114" s="53">
        <v>1</v>
      </c>
      <c r="B114" s="53">
        <v>3662</v>
      </c>
      <c r="C114" s="85" t="s">
        <v>3827</v>
      </c>
      <c r="D114" s="127">
        <v>404</v>
      </c>
      <c r="E114" s="25" t="s">
        <v>394</v>
      </c>
      <c r="F114" s="127">
        <v>183</v>
      </c>
      <c r="G114" s="25" t="s">
        <v>394</v>
      </c>
      <c r="H114" s="127">
        <v>82</v>
      </c>
      <c r="I114" s="25" t="s">
        <v>394</v>
      </c>
      <c r="J114" s="330"/>
      <c r="K114" s="49"/>
      <c r="L114" s="50"/>
      <c r="M114" s="56" t="s">
        <v>397</v>
      </c>
      <c r="N114" s="57" t="s">
        <v>398</v>
      </c>
      <c r="O114" s="58">
        <v>1</v>
      </c>
      <c r="P114" s="47"/>
      <c r="R114" s="78"/>
      <c r="S114" s="47"/>
      <c r="U114" s="78"/>
      <c r="V114" s="55"/>
      <c r="W114" s="49"/>
      <c r="X114" s="59">
        <v>642</v>
      </c>
      <c r="Y114" s="60"/>
    </row>
    <row r="115" spans="1:25" ht="16.5" customHeight="1" x14ac:dyDescent="0.2">
      <c r="A115" s="63">
        <v>1</v>
      </c>
      <c r="B115" s="63" t="s">
        <v>1095</v>
      </c>
      <c r="C115" s="87" t="s">
        <v>3828</v>
      </c>
      <c r="D115" s="122"/>
      <c r="F115" s="122"/>
      <c r="H115" s="122"/>
      <c r="J115" s="65"/>
      <c r="K115" s="66"/>
      <c r="L115" s="67"/>
      <c r="M115" s="68"/>
      <c r="N115" s="69"/>
      <c r="O115" s="70"/>
      <c r="P115" s="47"/>
      <c r="R115" s="78"/>
      <c r="S115" s="47"/>
      <c r="U115" s="78"/>
      <c r="V115" s="331" t="s">
        <v>400</v>
      </c>
      <c r="W115" s="332"/>
      <c r="X115" s="71">
        <v>641</v>
      </c>
      <c r="Y115" s="72"/>
    </row>
    <row r="116" spans="1:25" ht="16.5" customHeight="1" x14ac:dyDescent="0.2">
      <c r="A116" s="63">
        <v>1</v>
      </c>
      <c r="B116" s="63" t="s">
        <v>1096</v>
      </c>
      <c r="C116" s="87" t="s">
        <v>3829</v>
      </c>
      <c r="D116" s="122"/>
      <c r="F116" s="122"/>
      <c r="H116" s="122"/>
      <c r="J116" s="73"/>
      <c r="K116" s="74"/>
      <c r="L116" s="75"/>
      <c r="M116" s="68" t="s">
        <v>397</v>
      </c>
      <c r="N116" s="69" t="s">
        <v>398</v>
      </c>
      <c r="O116" s="70">
        <v>1</v>
      </c>
      <c r="P116" s="47"/>
      <c r="R116" s="78"/>
      <c r="S116" s="47"/>
      <c r="U116" s="78"/>
      <c r="V116" s="333"/>
      <c r="W116" s="334"/>
      <c r="X116" s="71">
        <v>641</v>
      </c>
      <c r="Y116" s="72"/>
    </row>
    <row r="117" spans="1:25" ht="16.5" customHeight="1" x14ac:dyDescent="0.2">
      <c r="A117" s="63">
        <v>1</v>
      </c>
      <c r="B117" s="63" t="s">
        <v>1097</v>
      </c>
      <c r="C117" s="87" t="s">
        <v>3830</v>
      </c>
      <c r="D117" s="83"/>
      <c r="F117" s="83"/>
      <c r="H117" s="83"/>
      <c r="J117" s="335" t="s">
        <v>399</v>
      </c>
      <c r="K117" s="66" t="s">
        <v>398</v>
      </c>
      <c r="L117" s="67">
        <v>0.7</v>
      </c>
      <c r="M117" s="68"/>
      <c r="N117" s="69"/>
      <c r="O117" s="70"/>
      <c r="P117" s="47"/>
      <c r="R117" s="78"/>
      <c r="S117" s="47"/>
      <c r="U117" s="78"/>
      <c r="V117" s="333"/>
      <c r="W117" s="334"/>
      <c r="X117" s="71">
        <v>450</v>
      </c>
      <c r="Y117" s="72"/>
    </row>
    <row r="118" spans="1:25" ht="16.5" customHeight="1" x14ac:dyDescent="0.2">
      <c r="A118" s="63">
        <v>1</v>
      </c>
      <c r="B118" s="63" t="s">
        <v>1098</v>
      </c>
      <c r="C118" s="87" t="s">
        <v>3831</v>
      </c>
      <c r="D118" s="83"/>
      <c r="F118" s="83"/>
      <c r="H118" s="83"/>
      <c r="J118" s="336"/>
      <c r="K118" s="74"/>
      <c r="L118" s="75"/>
      <c r="M118" s="68" t="s">
        <v>397</v>
      </c>
      <c r="N118" s="69" t="s">
        <v>398</v>
      </c>
      <c r="O118" s="70">
        <v>1</v>
      </c>
      <c r="P118" s="47"/>
      <c r="R118" s="78"/>
      <c r="S118" s="47"/>
      <c r="U118" s="78"/>
      <c r="V118" s="76" t="s">
        <v>398</v>
      </c>
      <c r="W118" s="75">
        <v>0.7</v>
      </c>
      <c r="X118" s="71">
        <v>450</v>
      </c>
      <c r="Y118" s="72"/>
    </row>
    <row r="119" spans="1:25" ht="16.5" customHeight="1" x14ac:dyDescent="0.2">
      <c r="A119" s="53">
        <v>1</v>
      </c>
      <c r="B119" s="53">
        <v>3663</v>
      </c>
      <c r="C119" s="85" t="s">
        <v>3832</v>
      </c>
      <c r="D119" s="83"/>
      <c r="F119" s="83"/>
      <c r="H119" s="325" t="s">
        <v>478</v>
      </c>
      <c r="I119" s="326"/>
      <c r="J119" s="77"/>
      <c r="K119" s="61"/>
      <c r="L119" s="62"/>
      <c r="M119" s="56"/>
      <c r="N119" s="57"/>
      <c r="O119" s="58"/>
      <c r="P119" s="47"/>
      <c r="R119" s="78"/>
      <c r="S119" s="47"/>
      <c r="U119" s="78"/>
      <c r="V119" s="77"/>
      <c r="W119" s="61"/>
      <c r="X119" s="59">
        <v>1002</v>
      </c>
      <c r="Y119" s="60"/>
    </row>
    <row r="120" spans="1:25" ht="16.5" customHeight="1" x14ac:dyDescent="0.2">
      <c r="A120" s="53">
        <v>1</v>
      </c>
      <c r="B120" s="53">
        <v>3664</v>
      </c>
      <c r="C120" s="85" t="s">
        <v>3833</v>
      </c>
      <c r="D120" s="83"/>
      <c r="F120" s="83"/>
      <c r="H120" s="327"/>
      <c r="I120" s="328"/>
      <c r="J120" s="55"/>
      <c r="K120" s="49"/>
      <c r="L120" s="50"/>
      <c r="M120" s="56" t="s">
        <v>397</v>
      </c>
      <c r="N120" s="57" t="s">
        <v>398</v>
      </c>
      <c r="O120" s="58">
        <v>1</v>
      </c>
      <c r="P120" s="47"/>
      <c r="R120" s="78"/>
      <c r="S120" s="47"/>
      <c r="U120" s="78"/>
      <c r="V120" s="47"/>
      <c r="X120" s="59">
        <v>1002</v>
      </c>
      <c r="Y120" s="60"/>
    </row>
    <row r="121" spans="1:25" ht="16.5" customHeight="1" x14ac:dyDescent="0.2">
      <c r="A121" s="53">
        <v>1</v>
      </c>
      <c r="B121" s="53">
        <v>3665</v>
      </c>
      <c r="C121" s="85" t="s">
        <v>3834</v>
      </c>
      <c r="D121" s="83"/>
      <c r="F121" s="83"/>
      <c r="H121" s="327"/>
      <c r="I121" s="328"/>
      <c r="J121" s="329" t="s">
        <v>399</v>
      </c>
      <c r="K121" s="61" t="s">
        <v>398</v>
      </c>
      <c r="L121" s="62">
        <v>0.7</v>
      </c>
      <c r="M121" s="56"/>
      <c r="N121" s="57"/>
      <c r="O121" s="58"/>
      <c r="P121" s="47"/>
      <c r="R121" s="78"/>
      <c r="S121" s="47"/>
      <c r="U121" s="78"/>
      <c r="V121" s="47"/>
      <c r="X121" s="59">
        <v>702</v>
      </c>
      <c r="Y121" s="60"/>
    </row>
    <row r="122" spans="1:25" ht="16.5" customHeight="1" x14ac:dyDescent="0.2">
      <c r="A122" s="53">
        <v>1</v>
      </c>
      <c r="B122" s="53">
        <v>3666</v>
      </c>
      <c r="C122" s="85" t="s">
        <v>3835</v>
      </c>
      <c r="D122" s="83"/>
      <c r="F122" s="83"/>
      <c r="H122" s="127">
        <v>167</v>
      </c>
      <c r="I122" s="25" t="s">
        <v>394</v>
      </c>
      <c r="J122" s="330"/>
      <c r="K122" s="49"/>
      <c r="L122" s="50"/>
      <c r="M122" s="56" t="s">
        <v>397</v>
      </c>
      <c r="N122" s="57" t="s">
        <v>398</v>
      </c>
      <c r="O122" s="58">
        <v>1</v>
      </c>
      <c r="P122" s="47"/>
      <c r="R122" s="78"/>
      <c r="S122" s="47"/>
      <c r="U122" s="78"/>
      <c r="V122" s="55"/>
      <c r="W122" s="49"/>
      <c r="X122" s="59">
        <v>702</v>
      </c>
      <c r="Y122" s="60"/>
    </row>
    <row r="123" spans="1:25" ht="16.5" customHeight="1" x14ac:dyDescent="0.2">
      <c r="A123" s="63">
        <v>1</v>
      </c>
      <c r="B123" s="63" t="s">
        <v>1099</v>
      </c>
      <c r="C123" s="87" t="s">
        <v>3836</v>
      </c>
      <c r="D123" s="83"/>
      <c r="F123" s="83"/>
      <c r="H123" s="122"/>
      <c r="J123" s="65"/>
      <c r="K123" s="66"/>
      <c r="L123" s="67"/>
      <c r="M123" s="68"/>
      <c r="N123" s="69"/>
      <c r="O123" s="70"/>
      <c r="P123" s="47"/>
      <c r="R123" s="78"/>
      <c r="S123" s="47"/>
      <c r="U123" s="78"/>
      <c r="V123" s="331" t="s">
        <v>400</v>
      </c>
      <c r="W123" s="332"/>
      <c r="X123" s="71">
        <v>701</v>
      </c>
      <c r="Y123" s="72"/>
    </row>
    <row r="124" spans="1:25" ht="16.5" customHeight="1" x14ac:dyDescent="0.2">
      <c r="A124" s="63">
        <v>1</v>
      </c>
      <c r="B124" s="63" t="s">
        <v>1100</v>
      </c>
      <c r="C124" s="87" t="s">
        <v>3837</v>
      </c>
      <c r="D124" s="83"/>
      <c r="F124" s="83"/>
      <c r="H124" s="122"/>
      <c r="J124" s="73"/>
      <c r="K124" s="74"/>
      <c r="L124" s="75"/>
      <c r="M124" s="68" t="s">
        <v>397</v>
      </c>
      <c r="N124" s="69" t="s">
        <v>398</v>
      </c>
      <c r="O124" s="70">
        <v>1</v>
      </c>
      <c r="P124" s="47"/>
      <c r="R124" s="78"/>
      <c r="S124" s="47"/>
      <c r="U124" s="78"/>
      <c r="V124" s="333"/>
      <c r="W124" s="334"/>
      <c r="X124" s="71">
        <v>701</v>
      </c>
      <c r="Y124" s="72"/>
    </row>
    <row r="125" spans="1:25" ht="16.5" customHeight="1" x14ac:dyDescent="0.2">
      <c r="A125" s="63">
        <v>1</v>
      </c>
      <c r="B125" s="63" t="s">
        <v>1101</v>
      </c>
      <c r="C125" s="87" t="s">
        <v>3838</v>
      </c>
      <c r="D125" s="83"/>
      <c r="F125" s="83"/>
      <c r="H125" s="83"/>
      <c r="J125" s="335" t="s">
        <v>399</v>
      </c>
      <c r="K125" s="66" t="s">
        <v>398</v>
      </c>
      <c r="L125" s="67">
        <v>0.7</v>
      </c>
      <c r="M125" s="68"/>
      <c r="N125" s="69"/>
      <c r="O125" s="70"/>
      <c r="P125" s="47"/>
      <c r="R125" s="78"/>
      <c r="S125" s="47"/>
      <c r="U125" s="78"/>
      <c r="V125" s="333"/>
      <c r="W125" s="334"/>
      <c r="X125" s="71">
        <v>492</v>
      </c>
      <c r="Y125" s="72"/>
    </row>
    <row r="126" spans="1:25" ht="16.5" customHeight="1" x14ac:dyDescent="0.2">
      <c r="A126" s="63">
        <v>1</v>
      </c>
      <c r="B126" s="63" t="s">
        <v>1102</v>
      </c>
      <c r="C126" s="87" t="s">
        <v>3839</v>
      </c>
      <c r="D126" s="83"/>
      <c r="F126" s="83"/>
      <c r="H126" s="83"/>
      <c r="J126" s="336"/>
      <c r="K126" s="74"/>
      <c r="L126" s="75"/>
      <c r="M126" s="68" t="s">
        <v>397</v>
      </c>
      <c r="N126" s="69" t="s">
        <v>398</v>
      </c>
      <c r="O126" s="70">
        <v>1</v>
      </c>
      <c r="P126" s="47"/>
      <c r="R126" s="78"/>
      <c r="S126" s="47"/>
      <c r="U126" s="78"/>
      <c r="V126" s="76" t="s">
        <v>398</v>
      </c>
      <c r="W126" s="75">
        <v>0.7</v>
      </c>
      <c r="X126" s="71">
        <v>492</v>
      </c>
      <c r="Y126" s="72"/>
    </row>
    <row r="127" spans="1:25" ht="16.5" customHeight="1" x14ac:dyDescent="0.2">
      <c r="A127" s="53">
        <v>1</v>
      </c>
      <c r="B127" s="53">
        <v>3667</v>
      </c>
      <c r="C127" s="85" t="s">
        <v>3840</v>
      </c>
      <c r="D127" s="83"/>
      <c r="F127" s="83"/>
      <c r="H127" s="325" t="s">
        <v>462</v>
      </c>
      <c r="I127" s="326"/>
      <c r="J127" s="77"/>
      <c r="K127" s="61"/>
      <c r="L127" s="62"/>
      <c r="M127" s="56"/>
      <c r="N127" s="57"/>
      <c r="O127" s="58"/>
      <c r="P127" s="47"/>
      <c r="R127" s="78"/>
      <c r="S127" s="47"/>
      <c r="U127" s="78"/>
      <c r="V127" s="77"/>
      <c r="W127" s="61"/>
      <c r="X127" s="59">
        <v>1085</v>
      </c>
      <c r="Y127" s="60"/>
    </row>
    <row r="128" spans="1:25" ht="16.5" customHeight="1" x14ac:dyDescent="0.2">
      <c r="A128" s="53">
        <v>1</v>
      </c>
      <c r="B128" s="53">
        <v>3668</v>
      </c>
      <c r="C128" s="85" t="s">
        <v>3841</v>
      </c>
      <c r="D128" s="83"/>
      <c r="F128" s="83"/>
      <c r="H128" s="327"/>
      <c r="I128" s="328"/>
      <c r="J128" s="55"/>
      <c r="K128" s="49"/>
      <c r="L128" s="50"/>
      <c r="M128" s="56" t="s">
        <v>397</v>
      </c>
      <c r="N128" s="57" t="s">
        <v>398</v>
      </c>
      <c r="O128" s="58">
        <v>1</v>
      </c>
      <c r="P128" s="47"/>
      <c r="R128" s="78"/>
      <c r="S128" s="47"/>
      <c r="U128" s="78"/>
      <c r="V128" s="47"/>
      <c r="X128" s="59">
        <v>1085</v>
      </c>
      <c r="Y128" s="60"/>
    </row>
    <row r="129" spans="1:25" ht="16.5" customHeight="1" x14ac:dyDescent="0.2">
      <c r="A129" s="53">
        <v>1</v>
      </c>
      <c r="B129" s="53">
        <v>3669</v>
      </c>
      <c r="C129" s="85" t="s">
        <v>3842</v>
      </c>
      <c r="D129" s="83"/>
      <c r="F129" s="83"/>
      <c r="H129" s="327"/>
      <c r="I129" s="328"/>
      <c r="J129" s="329" t="s">
        <v>399</v>
      </c>
      <c r="K129" s="61" t="s">
        <v>398</v>
      </c>
      <c r="L129" s="62">
        <v>0.7</v>
      </c>
      <c r="M129" s="56"/>
      <c r="N129" s="57"/>
      <c r="O129" s="58"/>
      <c r="P129" s="47"/>
      <c r="R129" s="78"/>
      <c r="S129" s="47"/>
      <c r="U129" s="78"/>
      <c r="V129" s="47"/>
      <c r="X129" s="59">
        <v>760</v>
      </c>
      <c r="Y129" s="60"/>
    </row>
    <row r="130" spans="1:25" ht="16.5" customHeight="1" x14ac:dyDescent="0.2">
      <c r="A130" s="53">
        <v>1</v>
      </c>
      <c r="B130" s="53">
        <v>3670</v>
      </c>
      <c r="C130" s="85" t="s">
        <v>3843</v>
      </c>
      <c r="D130" s="83"/>
      <c r="F130" s="83"/>
      <c r="H130" s="127">
        <v>250</v>
      </c>
      <c r="I130" s="25" t="s">
        <v>394</v>
      </c>
      <c r="J130" s="330"/>
      <c r="K130" s="49"/>
      <c r="L130" s="50"/>
      <c r="M130" s="56" t="s">
        <v>397</v>
      </c>
      <c r="N130" s="57" t="s">
        <v>398</v>
      </c>
      <c r="O130" s="58">
        <v>1</v>
      </c>
      <c r="P130" s="47"/>
      <c r="R130" s="78"/>
      <c r="S130" s="47"/>
      <c r="U130" s="78"/>
      <c r="V130" s="55"/>
      <c r="W130" s="49"/>
      <c r="X130" s="59">
        <v>760</v>
      </c>
      <c r="Y130" s="60"/>
    </row>
    <row r="131" spans="1:25" ht="16.5" customHeight="1" x14ac:dyDescent="0.2">
      <c r="A131" s="63">
        <v>1</v>
      </c>
      <c r="B131" s="63" t="s">
        <v>1103</v>
      </c>
      <c r="C131" s="87" t="s">
        <v>3844</v>
      </c>
      <c r="D131" s="83"/>
      <c r="F131" s="83"/>
      <c r="H131" s="122"/>
      <c r="J131" s="65"/>
      <c r="K131" s="66"/>
      <c r="L131" s="67"/>
      <c r="M131" s="68"/>
      <c r="N131" s="69"/>
      <c r="O131" s="70"/>
      <c r="P131" s="47"/>
      <c r="R131" s="78"/>
      <c r="S131" s="47"/>
      <c r="U131" s="78"/>
      <c r="V131" s="331" t="s">
        <v>400</v>
      </c>
      <c r="W131" s="332"/>
      <c r="X131" s="71">
        <v>759</v>
      </c>
      <c r="Y131" s="72"/>
    </row>
    <row r="132" spans="1:25" ht="16.5" customHeight="1" x14ac:dyDescent="0.2">
      <c r="A132" s="63">
        <v>1</v>
      </c>
      <c r="B132" s="63" t="s">
        <v>1104</v>
      </c>
      <c r="C132" s="87" t="s">
        <v>3845</v>
      </c>
      <c r="D132" s="83"/>
      <c r="F132" s="83"/>
      <c r="H132" s="122"/>
      <c r="J132" s="73"/>
      <c r="K132" s="74"/>
      <c r="L132" s="75"/>
      <c r="M132" s="68" t="s">
        <v>397</v>
      </c>
      <c r="N132" s="69" t="s">
        <v>398</v>
      </c>
      <c r="O132" s="70">
        <v>1</v>
      </c>
      <c r="P132" s="47"/>
      <c r="R132" s="78"/>
      <c r="S132" s="47"/>
      <c r="U132" s="78"/>
      <c r="V132" s="333"/>
      <c r="W132" s="334"/>
      <c r="X132" s="71">
        <v>759</v>
      </c>
      <c r="Y132" s="72"/>
    </row>
    <row r="133" spans="1:25" ht="16.5" customHeight="1" x14ac:dyDescent="0.2">
      <c r="A133" s="63">
        <v>1</v>
      </c>
      <c r="B133" s="63" t="s">
        <v>1105</v>
      </c>
      <c r="C133" s="87" t="s">
        <v>3846</v>
      </c>
      <c r="D133" s="83"/>
      <c r="F133" s="83"/>
      <c r="H133" s="83"/>
      <c r="J133" s="335" t="s">
        <v>399</v>
      </c>
      <c r="K133" s="66" t="s">
        <v>398</v>
      </c>
      <c r="L133" s="67">
        <v>0.7</v>
      </c>
      <c r="M133" s="68"/>
      <c r="N133" s="69"/>
      <c r="O133" s="70"/>
      <c r="P133" s="47"/>
      <c r="R133" s="78"/>
      <c r="S133" s="47"/>
      <c r="U133" s="78"/>
      <c r="V133" s="333"/>
      <c r="W133" s="334"/>
      <c r="X133" s="71">
        <v>533</v>
      </c>
      <c r="Y133" s="72"/>
    </row>
    <row r="134" spans="1:25" ht="16.5" customHeight="1" x14ac:dyDescent="0.2">
      <c r="A134" s="63">
        <v>1</v>
      </c>
      <c r="B134" s="63" t="s">
        <v>1106</v>
      </c>
      <c r="C134" s="87" t="s">
        <v>3847</v>
      </c>
      <c r="D134" s="83"/>
      <c r="F134" s="83"/>
      <c r="H134" s="83"/>
      <c r="J134" s="336"/>
      <c r="K134" s="74"/>
      <c r="L134" s="75"/>
      <c r="M134" s="68" t="s">
        <v>397</v>
      </c>
      <c r="N134" s="69" t="s">
        <v>398</v>
      </c>
      <c r="O134" s="70">
        <v>1</v>
      </c>
      <c r="P134" s="47"/>
      <c r="R134" s="78"/>
      <c r="S134" s="47"/>
      <c r="U134" s="78"/>
      <c r="V134" s="76" t="s">
        <v>398</v>
      </c>
      <c r="W134" s="75">
        <v>0.7</v>
      </c>
      <c r="X134" s="71">
        <v>533</v>
      </c>
      <c r="Y134" s="72"/>
    </row>
    <row r="135" spans="1:25" ht="16.5" customHeight="1" x14ac:dyDescent="0.2">
      <c r="A135" s="53">
        <v>1</v>
      </c>
      <c r="B135" s="53">
        <v>3671</v>
      </c>
      <c r="C135" s="85" t="s">
        <v>3848</v>
      </c>
      <c r="D135" s="325" t="s">
        <v>1107</v>
      </c>
      <c r="E135" s="326"/>
      <c r="F135" s="325" t="s">
        <v>495</v>
      </c>
      <c r="G135" s="326"/>
      <c r="H135" s="325" t="s">
        <v>499</v>
      </c>
      <c r="I135" s="326"/>
      <c r="J135" s="77"/>
      <c r="K135" s="61"/>
      <c r="L135" s="62"/>
      <c r="M135" s="56"/>
      <c r="N135" s="57"/>
      <c r="O135" s="58"/>
      <c r="P135" s="47"/>
      <c r="R135" s="78"/>
      <c r="S135" s="47"/>
      <c r="U135" s="78"/>
      <c r="V135" s="77"/>
      <c r="W135" s="61"/>
      <c r="X135" s="59">
        <v>1069</v>
      </c>
      <c r="Y135" s="60"/>
    </row>
    <row r="136" spans="1:25" ht="16.5" customHeight="1" x14ac:dyDescent="0.2">
      <c r="A136" s="53">
        <v>1</v>
      </c>
      <c r="B136" s="53">
        <v>3672</v>
      </c>
      <c r="C136" s="85" t="s">
        <v>3849</v>
      </c>
      <c r="D136" s="327"/>
      <c r="E136" s="328"/>
      <c r="F136" s="327"/>
      <c r="G136" s="328"/>
      <c r="H136" s="327"/>
      <c r="I136" s="328"/>
      <c r="J136" s="55"/>
      <c r="K136" s="49"/>
      <c r="L136" s="50"/>
      <c r="M136" s="56" t="s">
        <v>397</v>
      </c>
      <c r="N136" s="57" t="s">
        <v>398</v>
      </c>
      <c r="O136" s="58">
        <v>1</v>
      </c>
      <c r="P136" s="47"/>
      <c r="R136" s="78"/>
      <c r="S136" s="47"/>
      <c r="U136" s="78"/>
      <c r="V136" s="47"/>
      <c r="X136" s="59">
        <v>1069</v>
      </c>
      <c r="Y136" s="60"/>
    </row>
    <row r="137" spans="1:25" ht="16.5" customHeight="1" x14ac:dyDescent="0.2">
      <c r="A137" s="53">
        <v>1</v>
      </c>
      <c r="B137" s="53">
        <v>3673</v>
      </c>
      <c r="C137" s="85" t="s">
        <v>3850</v>
      </c>
      <c r="D137" s="327"/>
      <c r="E137" s="328"/>
      <c r="F137" s="327"/>
      <c r="G137" s="328"/>
      <c r="H137" s="327"/>
      <c r="I137" s="328"/>
      <c r="J137" s="329" t="s">
        <v>399</v>
      </c>
      <c r="K137" s="61" t="s">
        <v>398</v>
      </c>
      <c r="L137" s="62">
        <v>0.7</v>
      </c>
      <c r="M137" s="56"/>
      <c r="N137" s="57"/>
      <c r="O137" s="58"/>
      <c r="P137" s="47"/>
      <c r="R137" s="78"/>
      <c r="S137" s="47"/>
      <c r="U137" s="78"/>
      <c r="V137" s="47"/>
      <c r="X137" s="59">
        <v>748</v>
      </c>
      <c r="Y137" s="60"/>
    </row>
    <row r="138" spans="1:25" ht="16.5" customHeight="1" x14ac:dyDescent="0.2">
      <c r="A138" s="53">
        <v>1</v>
      </c>
      <c r="B138" s="53">
        <v>3674</v>
      </c>
      <c r="C138" s="85" t="s">
        <v>3851</v>
      </c>
      <c r="D138" s="127">
        <v>587</v>
      </c>
      <c r="E138" s="25" t="s">
        <v>394</v>
      </c>
      <c r="F138" s="127">
        <v>82</v>
      </c>
      <c r="G138" s="25" t="s">
        <v>394</v>
      </c>
      <c r="H138" s="127">
        <v>85</v>
      </c>
      <c r="I138" s="25" t="s">
        <v>394</v>
      </c>
      <c r="J138" s="330"/>
      <c r="K138" s="49"/>
      <c r="L138" s="50"/>
      <c r="M138" s="56" t="s">
        <v>397</v>
      </c>
      <c r="N138" s="57" t="s">
        <v>398</v>
      </c>
      <c r="O138" s="58">
        <v>1</v>
      </c>
      <c r="P138" s="47"/>
      <c r="R138" s="78"/>
      <c r="S138" s="47"/>
      <c r="U138" s="78"/>
      <c r="V138" s="55"/>
      <c r="W138" s="49"/>
      <c r="X138" s="59">
        <v>748</v>
      </c>
      <c r="Y138" s="60"/>
    </row>
    <row r="139" spans="1:25" ht="16.5" customHeight="1" x14ac:dyDescent="0.2">
      <c r="A139" s="63">
        <v>1</v>
      </c>
      <c r="B139" s="63" t="s">
        <v>1108</v>
      </c>
      <c r="C139" s="87" t="s">
        <v>3852</v>
      </c>
      <c r="D139" s="122"/>
      <c r="F139" s="122"/>
      <c r="H139" s="122"/>
      <c r="J139" s="65"/>
      <c r="K139" s="66"/>
      <c r="L139" s="67"/>
      <c r="M139" s="68"/>
      <c r="N139" s="69"/>
      <c r="O139" s="70"/>
      <c r="P139" s="47"/>
      <c r="R139" s="78"/>
      <c r="S139" s="47"/>
      <c r="U139" s="78"/>
      <c r="V139" s="331" t="s">
        <v>400</v>
      </c>
      <c r="W139" s="332"/>
      <c r="X139" s="71">
        <v>749</v>
      </c>
      <c r="Y139" s="72"/>
    </row>
    <row r="140" spans="1:25" ht="16.5" customHeight="1" x14ac:dyDescent="0.2">
      <c r="A140" s="63">
        <v>1</v>
      </c>
      <c r="B140" s="63" t="s">
        <v>1109</v>
      </c>
      <c r="C140" s="87" t="s">
        <v>3853</v>
      </c>
      <c r="D140" s="122"/>
      <c r="F140" s="122"/>
      <c r="H140" s="122"/>
      <c r="J140" s="73"/>
      <c r="K140" s="74"/>
      <c r="L140" s="75"/>
      <c r="M140" s="68" t="s">
        <v>397</v>
      </c>
      <c r="N140" s="69" t="s">
        <v>398</v>
      </c>
      <c r="O140" s="70">
        <v>1</v>
      </c>
      <c r="P140" s="47"/>
      <c r="R140" s="78"/>
      <c r="S140" s="47"/>
      <c r="U140" s="78"/>
      <c r="V140" s="333"/>
      <c r="W140" s="334"/>
      <c r="X140" s="71">
        <v>749</v>
      </c>
      <c r="Y140" s="72"/>
    </row>
    <row r="141" spans="1:25" ht="16.5" customHeight="1" x14ac:dyDescent="0.2">
      <c r="A141" s="63">
        <v>1</v>
      </c>
      <c r="B141" s="63" t="s">
        <v>1110</v>
      </c>
      <c r="C141" s="87" t="s">
        <v>3854</v>
      </c>
      <c r="D141" s="83"/>
      <c r="F141" s="83"/>
      <c r="H141" s="83"/>
      <c r="J141" s="335" t="s">
        <v>399</v>
      </c>
      <c r="K141" s="66" t="s">
        <v>398</v>
      </c>
      <c r="L141" s="67">
        <v>0.7</v>
      </c>
      <c r="M141" s="68"/>
      <c r="N141" s="69"/>
      <c r="O141" s="70"/>
      <c r="P141" s="47"/>
      <c r="R141" s="78"/>
      <c r="S141" s="47"/>
      <c r="U141" s="78"/>
      <c r="V141" s="333"/>
      <c r="W141" s="334"/>
      <c r="X141" s="71">
        <v>524</v>
      </c>
      <c r="Y141" s="72"/>
    </row>
    <row r="142" spans="1:25" ht="16.5" customHeight="1" x14ac:dyDescent="0.2">
      <c r="A142" s="63">
        <v>1</v>
      </c>
      <c r="B142" s="63" t="s">
        <v>1111</v>
      </c>
      <c r="C142" s="87" t="s">
        <v>3855</v>
      </c>
      <c r="D142" s="83"/>
      <c r="F142" s="83"/>
      <c r="H142" s="83"/>
      <c r="J142" s="336"/>
      <c r="K142" s="74"/>
      <c r="L142" s="75"/>
      <c r="M142" s="68" t="s">
        <v>397</v>
      </c>
      <c r="N142" s="69" t="s">
        <v>398</v>
      </c>
      <c r="O142" s="70">
        <v>1</v>
      </c>
      <c r="P142" s="47"/>
      <c r="R142" s="78"/>
      <c r="S142" s="47"/>
      <c r="U142" s="78"/>
      <c r="V142" s="76" t="s">
        <v>398</v>
      </c>
      <c r="W142" s="75">
        <v>0.7</v>
      </c>
      <c r="X142" s="71">
        <v>524</v>
      </c>
      <c r="Y142" s="72"/>
    </row>
    <row r="143" spans="1:25" ht="16.5" customHeight="1" x14ac:dyDescent="0.2">
      <c r="A143" s="53">
        <v>1</v>
      </c>
      <c r="B143" s="53">
        <v>3675</v>
      </c>
      <c r="C143" s="85" t="s">
        <v>3856</v>
      </c>
      <c r="D143" s="83"/>
      <c r="F143" s="83"/>
      <c r="H143" s="325" t="s">
        <v>478</v>
      </c>
      <c r="I143" s="326"/>
      <c r="J143" s="77"/>
      <c r="K143" s="61"/>
      <c r="L143" s="62"/>
      <c r="M143" s="56"/>
      <c r="N143" s="57"/>
      <c r="O143" s="58"/>
      <c r="P143" s="47"/>
      <c r="R143" s="78"/>
      <c r="S143" s="47"/>
      <c r="U143" s="78"/>
      <c r="V143" s="77"/>
      <c r="W143" s="61"/>
      <c r="X143" s="59">
        <v>1152</v>
      </c>
      <c r="Y143" s="60"/>
    </row>
    <row r="144" spans="1:25" ht="16.5" customHeight="1" x14ac:dyDescent="0.2">
      <c r="A144" s="53">
        <v>1</v>
      </c>
      <c r="B144" s="53">
        <v>3676</v>
      </c>
      <c r="C144" s="85" t="s">
        <v>3857</v>
      </c>
      <c r="D144" s="83"/>
      <c r="F144" s="83"/>
      <c r="H144" s="327"/>
      <c r="I144" s="328"/>
      <c r="J144" s="55"/>
      <c r="K144" s="49"/>
      <c r="L144" s="50"/>
      <c r="M144" s="56" t="s">
        <v>397</v>
      </c>
      <c r="N144" s="57" t="s">
        <v>398</v>
      </c>
      <c r="O144" s="58">
        <v>1</v>
      </c>
      <c r="P144" s="47"/>
      <c r="R144" s="78"/>
      <c r="S144" s="47"/>
      <c r="U144" s="78"/>
      <c r="V144" s="47"/>
      <c r="X144" s="59">
        <v>1152</v>
      </c>
      <c r="Y144" s="60"/>
    </row>
    <row r="145" spans="1:25" ht="16.5" customHeight="1" x14ac:dyDescent="0.2">
      <c r="A145" s="53">
        <v>1</v>
      </c>
      <c r="B145" s="53">
        <v>3677</v>
      </c>
      <c r="C145" s="85" t="s">
        <v>3858</v>
      </c>
      <c r="D145" s="83"/>
      <c r="F145" s="83"/>
      <c r="H145" s="327"/>
      <c r="I145" s="328"/>
      <c r="J145" s="329" t="s">
        <v>399</v>
      </c>
      <c r="K145" s="61" t="s">
        <v>398</v>
      </c>
      <c r="L145" s="62">
        <v>0.7</v>
      </c>
      <c r="M145" s="56"/>
      <c r="N145" s="57"/>
      <c r="O145" s="58"/>
      <c r="P145" s="47"/>
      <c r="R145" s="78"/>
      <c r="S145" s="47"/>
      <c r="U145" s="78"/>
      <c r="V145" s="47"/>
      <c r="X145" s="59">
        <v>806</v>
      </c>
      <c r="Y145" s="60"/>
    </row>
    <row r="146" spans="1:25" ht="16.5" customHeight="1" x14ac:dyDescent="0.2">
      <c r="A146" s="53">
        <v>1</v>
      </c>
      <c r="B146" s="53">
        <v>3678</v>
      </c>
      <c r="C146" s="85" t="s">
        <v>3859</v>
      </c>
      <c r="D146" s="83"/>
      <c r="F146" s="83"/>
      <c r="H146" s="127">
        <v>168</v>
      </c>
      <c r="I146" s="25" t="s">
        <v>394</v>
      </c>
      <c r="J146" s="330"/>
      <c r="K146" s="49"/>
      <c r="L146" s="50"/>
      <c r="M146" s="56" t="s">
        <v>397</v>
      </c>
      <c r="N146" s="57" t="s">
        <v>398</v>
      </c>
      <c r="O146" s="58">
        <v>1</v>
      </c>
      <c r="P146" s="47"/>
      <c r="R146" s="78"/>
      <c r="S146" s="47"/>
      <c r="U146" s="78"/>
      <c r="V146" s="55"/>
      <c r="W146" s="49"/>
      <c r="X146" s="59">
        <v>806</v>
      </c>
      <c r="Y146" s="60"/>
    </row>
    <row r="147" spans="1:25" ht="16.5" customHeight="1" x14ac:dyDescent="0.2">
      <c r="A147" s="63">
        <v>1</v>
      </c>
      <c r="B147" s="63" t="s">
        <v>1112</v>
      </c>
      <c r="C147" s="87" t="s">
        <v>3860</v>
      </c>
      <c r="D147" s="83"/>
      <c r="F147" s="83"/>
      <c r="H147" s="122"/>
      <c r="J147" s="65"/>
      <c r="K147" s="66"/>
      <c r="L147" s="67"/>
      <c r="M147" s="68"/>
      <c r="N147" s="69"/>
      <c r="O147" s="70"/>
      <c r="P147" s="47"/>
      <c r="R147" s="78"/>
      <c r="S147" s="47"/>
      <c r="U147" s="78"/>
      <c r="V147" s="331" t="s">
        <v>400</v>
      </c>
      <c r="W147" s="332"/>
      <c r="X147" s="71">
        <v>807</v>
      </c>
      <c r="Y147" s="72"/>
    </row>
    <row r="148" spans="1:25" ht="16.5" customHeight="1" x14ac:dyDescent="0.2">
      <c r="A148" s="63">
        <v>1</v>
      </c>
      <c r="B148" s="63" t="s">
        <v>1113</v>
      </c>
      <c r="C148" s="87" t="s">
        <v>3861</v>
      </c>
      <c r="D148" s="83"/>
      <c r="F148" s="83"/>
      <c r="H148" s="122"/>
      <c r="J148" s="73"/>
      <c r="K148" s="74"/>
      <c r="L148" s="75"/>
      <c r="M148" s="68" t="s">
        <v>397</v>
      </c>
      <c r="N148" s="69" t="s">
        <v>398</v>
      </c>
      <c r="O148" s="70">
        <v>1</v>
      </c>
      <c r="P148" s="47"/>
      <c r="R148" s="78"/>
      <c r="S148" s="47"/>
      <c r="U148" s="78"/>
      <c r="V148" s="333"/>
      <c r="W148" s="334"/>
      <c r="X148" s="71">
        <v>807</v>
      </c>
      <c r="Y148" s="72"/>
    </row>
    <row r="149" spans="1:25" ht="16.5" customHeight="1" x14ac:dyDescent="0.2">
      <c r="A149" s="63">
        <v>1</v>
      </c>
      <c r="B149" s="63" t="s">
        <v>1114</v>
      </c>
      <c r="C149" s="87" t="s">
        <v>3862</v>
      </c>
      <c r="D149" s="83"/>
      <c r="F149" s="83"/>
      <c r="H149" s="83"/>
      <c r="J149" s="335" t="s">
        <v>399</v>
      </c>
      <c r="K149" s="66" t="s">
        <v>398</v>
      </c>
      <c r="L149" s="67">
        <v>0.7</v>
      </c>
      <c r="M149" s="68"/>
      <c r="N149" s="69"/>
      <c r="O149" s="70"/>
      <c r="P149" s="47"/>
      <c r="R149" s="78"/>
      <c r="S149" s="47"/>
      <c r="U149" s="78"/>
      <c r="V149" s="333"/>
      <c r="W149" s="334"/>
      <c r="X149" s="71">
        <v>565</v>
      </c>
      <c r="Y149" s="72"/>
    </row>
    <row r="150" spans="1:25" ht="16.5" customHeight="1" x14ac:dyDescent="0.2">
      <c r="A150" s="63">
        <v>1</v>
      </c>
      <c r="B150" s="63" t="s">
        <v>1115</v>
      </c>
      <c r="C150" s="87" t="s">
        <v>3863</v>
      </c>
      <c r="D150" s="83"/>
      <c r="F150" s="83"/>
      <c r="H150" s="83"/>
      <c r="J150" s="336"/>
      <c r="K150" s="74"/>
      <c r="L150" s="75"/>
      <c r="M150" s="68" t="s">
        <v>397</v>
      </c>
      <c r="N150" s="69" t="s">
        <v>398</v>
      </c>
      <c r="O150" s="70">
        <v>1</v>
      </c>
      <c r="P150" s="47"/>
      <c r="R150" s="78"/>
      <c r="S150" s="47"/>
      <c r="U150" s="78"/>
      <c r="V150" s="76" t="s">
        <v>398</v>
      </c>
      <c r="W150" s="75">
        <v>0.7</v>
      </c>
      <c r="X150" s="71">
        <v>565</v>
      </c>
      <c r="Y150" s="72"/>
    </row>
    <row r="151" spans="1:25" ht="16.5" customHeight="1" x14ac:dyDescent="0.2">
      <c r="A151" s="53">
        <v>1</v>
      </c>
      <c r="B151" s="53">
        <v>3679</v>
      </c>
      <c r="C151" s="85" t="s">
        <v>3864</v>
      </c>
      <c r="D151" s="325" t="s">
        <v>1116</v>
      </c>
      <c r="E151" s="326"/>
      <c r="F151" s="325" t="s">
        <v>495</v>
      </c>
      <c r="G151" s="326"/>
      <c r="H151" s="325" t="s">
        <v>499</v>
      </c>
      <c r="I151" s="326"/>
      <c r="J151" s="77"/>
      <c r="K151" s="61"/>
      <c r="L151" s="62"/>
      <c r="M151" s="56"/>
      <c r="N151" s="57"/>
      <c r="O151" s="58"/>
      <c r="P151" s="47"/>
      <c r="R151" s="78"/>
      <c r="S151" s="47"/>
      <c r="U151" s="78"/>
      <c r="V151" s="77"/>
      <c r="W151" s="61"/>
      <c r="X151" s="59">
        <v>1193</v>
      </c>
      <c r="Y151" s="60"/>
    </row>
    <row r="152" spans="1:25" ht="16.5" customHeight="1" x14ac:dyDescent="0.2">
      <c r="A152" s="53">
        <v>1</v>
      </c>
      <c r="B152" s="53">
        <v>3680</v>
      </c>
      <c r="C152" s="85" t="s">
        <v>3865</v>
      </c>
      <c r="D152" s="327"/>
      <c r="E152" s="328"/>
      <c r="F152" s="327"/>
      <c r="G152" s="328"/>
      <c r="H152" s="327"/>
      <c r="I152" s="328"/>
      <c r="J152" s="55"/>
      <c r="K152" s="49"/>
      <c r="L152" s="50"/>
      <c r="M152" s="56" t="s">
        <v>397</v>
      </c>
      <c r="N152" s="57" t="s">
        <v>398</v>
      </c>
      <c r="O152" s="58">
        <v>1</v>
      </c>
      <c r="P152" s="47"/>
      <c r="R152" s="78"/>
      <c r="S152" s="47"/>
      <c r="U152" s="78"/>
      <c r="V152" s="47"/>
      <c r="X152" s="59">
        <v>1193</v>
      </c>
      <c r="Y152" s="60"/>
    </row>
    <row r="153" spans="1:25" ht="16.5" customHeight="1" x14ac:dyDescent="0.2">
      <c r="A153" s="53">
        <v>1</v>
      </c>
      <c r="B153" s="53">
        <v>3681</v>
      </c>
      <c r="C153" s="85" t="s">
        <v>3866</v>
      </c>
      <c r="D153" s="327"/>
      <c r="E153" s="328"/>
      <c r="F153" s="327"/>
      <c r="G153" s="328"/>
      <c r="H153" s="327"/>
      <c r="I153" s="328"/>
      <c r="J153" s="329" t="s">
        <v>399</v>
      </c>
      <c r="K153" s="61" t="s">
        <v>398</v>
      </c>
      <c r="L153" s="62">
        <v>0.7</v>
      </c>
      <c r="M153" s="56"/>
      <c r="N153" s="57"/>
      <c r="O153" s="58"/>
      <c r="P153" s="47"/>
      <c r="R153" s="78"/>
      <c r="S153" s="47"/>
      <c r="U153" s="78"/>
      <c r="V153" s="47"/>
      <c r="X153" s="59">
        <v>835</v>
      </c>
      <c r="Y153" s="60"/>
    </row>
    <row r="154" spans="1:25" ht="16.5" customHeight="1" x14ac:dyDescent="0.2">
      <c r="A154" s="53">
        <v>1</v>
      </c>
      <c r="B154" s="53">
        <v>3682</v>
      </c>
      <c r="C154" s="85" t="s">
        <v>3867</v>
      </c>
      <c r="D154" s="127">
        <v>669</v>
      </c>
      <c r="E154" s="25" t="s">
        <v>394</v>
      </c>
      <c r="F154" s="127">
        <v>85</v>
      </c>
      <c r="G154" s="25" t="s">
        <v>394</v>
      </c>
      <c r="H154" s="127">
        <v>83</v>
      </c>
      <c r="I154" s="25" t="s">
        <v>394</v>
      </c>
      <c r="J154" s="330"/>
      <c r="K154" s="49"/>
      <c r="L154" s="50"/>
      <c r="M154" s="56" t="s">
        <v>397</v>
      </c>
      <c r="N154" s="57" t="s">
        <v>398</v>
      </c>
      <c r="O154" s="58">
        <v>1</v>
      </c>
      <c r="P154" s="47"/>
      <c r="R154" s="78"/>
      <c r="S154" s="47"/>
      <c r="U154" s="78"/>
      <c r="V154" s="55"/>
      <c r="W154" s="49"/>
      <c r="X154" s="59">
        <v>835</v>
      </c>
      <c r="Y154" s="60"/>
    </row>
    <row r="155" spans="1:25" ht="16.5" customHeight="1" x14ac:dyDescent="0.2">
      <c r="A155" s="63">
        <v>1</v>
      </c>
      <c r="B155" s="63" t="s">
        <v>1117</v>
      </c>
      <c r="C155" s="87" t="s">
        <v>3868</v>
      </c>
      <c r="D155" s="122"/>
      <c r="F155" s="83"/>
      <c r="H155" s="122"/>
      <c r="J155" s="65"/>
      <c r="K155" s="66"/>
      <c r="L155" s="67"/>
      <c r="M155" s="68"/>
      <c r="N155" s="69"/>
      <c r="O155" s="70"/>
      <c r="P155" s="47"/>
      <c r="R155" s="78"/>
      <c r="S155" s="47"/>
      <c r="U155" s="78"/>
      <c r="V155" s="331" t="s">
        <v>400</v>
      </c>
      <c r="W155" s="332"/>
      <c r="X155" s="71">
        <v>835</v>
      </c>
      <c r="Y155" s="72"/>
    </row>
    <row r="156" spans="1:25" ht="16.5" customHeight="1" x14ac:dyDescent="0.2">
      <c r="A156" s="63">
        <v>1</v>
      </c>
      <c r="B156" s="63" t="s">
        <v>1118</v>
      </c>
      <c r="C156" s="87" t="s">
        <v>3869</v>
      </c>
      <c r="D156" s="122"/>
      <c r="F156" s="83"/>
      <c r="H156" s="122"/>
      <c r="J156" s="73"/>
      <c r="K156" s="74"/>
      <c r="L156" s="75"/>
      <c r="M156" s="68" t="s">
        <v>397</v>
      </c>
      <c r="N156" s="69" t="s">
        <v>398</v>
      </c>
      <c r="O156" s="70">
        <v>1</v>
      </c>
      <c r="P156" s="47"/>
      <c r="R156" s="78"/>
      <c r="S156" s="47"/>
      <c r="U156" s="78"/>
      <c r="V156" s="333"/>
      <c r="W156" s="334"/>
      <c r="X156" s="71">
        <v>835</v>
      </c>
      <c r="Y156" s="72"/>
    </row>
    <row r="157" spans="1:25" ht="16.5" customHeight="1" x14ac:dyDescent="0.2">
      <c r="A157" s="63">
        <v>1</v>
      </c>
      <c r="B157" s="63" t="s">
        <v>1119</v>
      </c>
      <c r="C157" s="87" t="s">
        <v>3870</v>
      </c>
      <c r="D157" s="83"/>
      <c r="F157" s="83"/>
      <c r="H157" s="83"/>
      <c r="J157" s="335" t="s">
        <v>399</v>
      </c>
      <c r="K157" s="66" t="s">
        <v>398</v>
      </c>
      <c r="L157" s="67">
        <v>0.7</v>
      </c>
      <c r="M157" s="68"/>
      <c r="N157" s="69"/>
      <c r="O157" s="70"/>
      <c r="P157" s="47"/>
      <c r="R157" s="78"/>
      <c r="S157" s="47"/>
      <c r="U157" s="78"/>
      <c r="V157" s="333"/>
      <c r="W157" s="334"/>
      <c r="X157" s="71">
        <v>585</v>
      </c>
      <c r="Y157" s="72"/>
    </row>
    <row r="158" spans="1:25" ht="16.5" customHeight="1" x14ac:dyDescent="0.2">
      <c r="A158" s="63">
        <v>1</v>
      </c>
      <c r="B158" s="63" t="s">
        <v>1120</v>
      </c>
      <c r="C158" s="87" t="s">
        <v>3871</v>
      </c>
      <c r="D158" s="124"/>
      <c r="E158" s="49"/>
      <c r="F158" s="124"/>
      <c r="G158" s="49"/>
      <c r="H158" s="124"/>
      <c r="I158" s="49"/>
      <c r="J158" s="336"/>
      <c r="K158" s="74"/>
      <c r="L158" s="75"/>
      <c r="M158" s="68" t="s">
        <v>397</v>
      </c>
      <c r="N158" s="69" t="s">
        <v>398</v>
      </c>
      <c r="O158" s="70">
        <v>1</v>
      </c>
      <c r="P158" s="55"/>
      <c r="Q158" s="50"/>
      <c r="R158" s="125"/>
      <c r="S158" s="55"/>
      <c r="T158" s="50"/>
      <c r="U158" s="125"/>
      <c r="V158" s="76" t="s">
        <v>398</v>
      </c>
      <c r="W158" s="75">
        <v>0.7</v>
      </c>
      <c r="X158" s="71">
        <v>585</v>
      </c>
      <c r="Y158" s="79"/>
    </row>
    <row r="159" spans="1:25" ht="16.5" customHeight="1" x14ac:dyDescent="0.2"/>
    <row r="160" spans="1:25" ht="16.5" customHeight="1" x14ac:dyDescent="0.2"/>
  </sheetData>
  <mergeCells count="98">
    <mergeCell ref="D151:E153"/>
    <mergeCell ref="F151:G153"/>
    <mergeCell ref="H151:I153"/>
    <mergeCell ref="J153:J154"/>
    <mergeCell ref="V155:W157"/>
    <mergeCell ref="J157:J158"/>
    <mergeCell ref="V139:W141"/>
    <mergeCell ref="J141:J142"/>
    <mergeCell ref="H143:I145"/>
    <mergeCell ref="J145:J146"/>
    <mergeCell ref="V147:W149"/>
    <mergeCell ref="J149:J150"/>
    <mergeCell ref="H127:I129"/>
    <mergeCell ref="J129:J130"/>
    <mergeCell ref="V131:W133"/>
    <mergeCell ref="J133:J134"/>
    <mergeCell ref="D135:E137"/>
    <mergeCell ref="F135:G137"/>
    <mergeCell ref="H135:I137"/>
    <mergeCell ref="J137:J138"/>
    <mergeCell ref="V115:W117"/>
    <mergeCell ref="J117:J118"/>
    <mergeCell ref="H119:I121"/>
    <mergeCell ref="J121:J122"/>
    <mergeCell ref="V123:W125"/>
    <mergeCell ref="J125:J126"/>
    <mergeCell ref="V107:W109"/>
    <mergeCell ref="J109:J110"/>
    <mergeCell ref="D111:E113"/>
    <mergeCell ref="F111:G113"/>
    <mergeCell ref="H111:I113"/>
    <mergeCell ref="J113:J114"/>
    <mergeCell ref="H95:I97"/>
    <mergeCell ref="J97:J98"/>
    <mergeCell ref="V99:W101"/>
    <mergeCell ref="J101:J102"/>
    <mergeCell ref="H103:I105"/>
    <mergeCell ref="J105:J106"/>
    <mergeCell ref="V83:W85"/>
    <mergeCell ref="J85:J86"/>
    <mergeCell ref="H87:I89"/>
    <mergeCell ref="J89:J90"/>
    <mergeCell ref="V91:W93"/>
    <mergeCell ref="J93:J94"/>
    <mergeCell ref="D79:E81"/>
    <mergeCell ref="F79:G81"/>
    <mergeCell ref="H79:I81"/>
    <mergeCell ref="R80:R81"/>
    <mergeCell ref="U80:U81"/>
    <mergeCell ref="J81:J82"/>
    <mergeCell ref="D71:E73"/>
    <mergeCell ref="F71:G73"/>
    <mergeCell ref="H71:I73"/>
    <mergeCell ref="J73:J74"/>
    <mergeCell ref="V75:W77"/>
    <mergeCell ref="J77:J78"/>
    <mergeCell ref="V59:W61"/>
    <mergeCell ref="J61:J62"/>
    <mergeCell ref="H63:I65"/>
    <mergeCell ref="J65:J66"/>
    <mergeCell ref="V67:W69"/>
    <mergeCell ref="J69:J70"/>
    <mergeCell ref="V51:W53"/>
    <mergeCell ref="J53:J54"/>
    <mergeCell ref="D55:E57"/>
    <mergeCell ref="F55:G57"/>
    <mergeCell ref="H55:I57"/>
    <mergeCell ref="J57:J58"/>
    <mergeCell ref="H39:I41"/>
    <mergeCell ref="J41:J42"/>
    <mergeCell ref="V43:W45"/>
    <mergeCell ref="J45:J46"/>
    <mergeCell ref="H47:I49"/>
    <mergeCell ref="J49:J50"/>
    <mergeCell ref="D31:E33"/>
    <mergeCell ref="F31:G33"/>
    <mergeCell ref="H31:I33"/>
    <mergeCell ref="J33:J34"/>
    <mergeCell ref="V35:W37"/>
    <mergeCell ref="J37:J38"/>
    <mergeCell ref="D23:E25"/>
    <mergeCell ref="F23:G25"/>
    <mergeCell ref="H23:I25"/>
    <mergeCell ref="J25:J26"/>
    <mergeCell ref="V27:W29"/>
    <mergeCell ref="J29:J30"/>
    <mergeCell ref="V11:W13"/>
    <mergeCell ref="J13:J14"/>
    <mergeCell ref="H15:I17"/>
    <mergeCell ref="J17:J18"/>
    <mergeCell ref="V19:W21"/>
    <mergeCell ref="J21:J22"/>
    <mergeCell ref="D7:E9"/>
    <mergeCell ref="F7:G9"/>
    <mergeCell ref="H7:I9"/>
    <mergeCell ref="R8:R9"/>
    <mergeCell ref="U8:U9"/>
    <mergeCell ref="J9:J10"/>
  </mergeCells>
  <phoneticPr fontId="1"/>
  <printOptions horizontalCentered="1"/>
  <pageMargins left="0.70866141732283472" right="0.70866141732283472" top="0.74803149606299213" bottom="0.74803149606299213" header="0.31496062992125984" footer="0.31496062992125984"/>
  <pageSetup paperSize="9" scale="44" fitToHeight="0" orientation="portrait" r:id="rId1"/>
  <headerFooter>
    <oddFooter>&amp;C&amp;"ＭＳ Ｐゴシック"&amp;14&amp;P</oddFooter>
  </headerFooter>
  <rowBreaks count="1" manualBreakCount="1">
    <brk id="7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28"/>
  <sheetViews>
    <sheetView view="pageBreakPreview" topLeftCell="A103"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40.109375" style="23" bestFit="1" customWidth="1"/>
    <col min="4" max="4" width="4.88671875" style="185" customWidth="1"/>
    <col min="5" max="5" width="4.44140625" style="25" bestFit="1" customWidth="1"/>
    <col min="6" max="6" width="4.88671875" style="185" customWidth="1"/>
    <col min="7" max="7" width="4.44140625" style="25" bestFit="1" customWidth="1"/>
    <col min="8" max="8" width="11.88671875" style="25" customWidth="1"/>
    <col min="9" max="9" width="3.44140625" style="25" bestFit="1" customWidth="1"/>
    <col min="10" max="10" width="4.44140625" style="26" bestFit="1" customWidth="1"/>
    <col min="11" max="11" width="24.88671875" style="27" bestFit="1" customWidth="1"/>
    <col min="12" max="12" width="3.44140625" style="25" bestFit="1" customWidth="1"/>
    <col min="13" max="13" width="5.44140625" style="26" bestFit="1" customWidth="1"/>
    <col min="14" max="14" width="3.44140625" style="25" bestFit="1" customWidth="1"/>
    <col min="15" max="15" width="4.44140625" style="26" bestFit="1" customWidth="1"/>
    <col min="16" max="16" width="5.33203125" style="25" bestFit="1" customWidth="1"/>
    <col min="17" max="17" width="9.88671875" style="25" customWidth="1"/>
    <col min="18" max="18" width="4.44140625" style="25" bestFit="1" customWidth="1"/>
    <col min="19" max="19" width="7.109375" style="28" customWidth="1"/>
    <col min="20" max="20" width="8.6640625" style="29" customWidth="1"/>
    <col min="21" max="16384" width="8.88671875" style="25"/>
  </cols>
  <sheetData>
    <row r="1" spans="1:20" ht="17.100000000000001" customHeight="1" x14ac:dyDescent="0.2"/>
    <row r="2" spans="1:20" ht="17.100000000000001" customHeight="1" x14ac:dyDescent="0.2"/>
    <row r="3" spans="1:20" ht="17.100000000000001" customHeight="1" x14ac:dyDescent="0.2"/>
    <row r="4" spans="1:20" ht="17.100000000000001" customHeight="1" x14ac:dyDescent="0.2">
      <c r="B4" s="30" t="s">
        <v>2675</v>
      </c>
      <c r="D4" s="186"/>
    </row>
    <row r="5" spans="1:20" ht="16.5" customHeight="1" x14ac:dyDescent="0.2">
      <c r="A5" s="31" t="s">
        <v>386</v>
      </c>
      <c r="B5" s="32"/>
      <c r="C5" s="33" t="s">
        <v>387</v>
      </c>
      <c r="D5" s="119" t="s">
        <v>388</v>
      </c>
      <c r="E5" s="34"/>
      <c r="F5" s="119"/>
      <c r="G5" s="34"/>
      <c r="H5" s="34"/>
      <c r="I5" s="34"/>
      <c r="J5" s="35"/>
      <c r="K5" s="34"/>
      <c r="L5" s="34"/>
      <c r="M5" s="35"/>
      <c r="N5" s="34"/>
      <c r="O5" s="35"/>
      <c r="P5" s="34"/>
      <c r="Q5" s="34"/>
      <c r="R5" s="34"/>
      <c r="S5" s="36" t="s">
        <v>389</v>
      </c>
      <c r="T5" s="33" t="s">
        <v>390</v>
      </c>
    </row>
    <row r="6" spans="1:20" ht="16.5" customHeight="1" x14ac:dyDescent="0.2">
      <c r="A6" s="37" t="s">
        <v>391</v>
      </c>
      <c r="B6" s="37" t="s">
        <v>392</v>
      </c>
      <c r="C6" s="38"/>
      <c r="D6" s="187" t="s">
        <v>452</v>
      </c>
      <c r="E6" s="32"/>
      <c r="F6" s="121"/>
      <c r="G6" s="40"/>
      <c r="H6" s="40"/>
      <c r="I6" s="40"/>
      <c r="J6" s="41"/>
      <c r="K6" s="40"/>
      <c r="L6" s="40"/>
      <c r="M6" s="41"/>
      <c r="N6" s="40"/>
      <c r="O6" s="41"/>
      <c r="P6" s="40"/>
      <c r="Q6" s="40"/>
      <c r="R6" s="40"/>
      <c r="S6" s="42" t="s">
        <v>393</v>
      </c>
      <c r="T6" s="43" t="s">
        <v>394</v>
      </c>
    </row>
    <row r="7" spans="1:20" ht="16.5" customHeight="1" x14ac:dyDescent="0.2">
      <c r="A7" s="44">
        <v>1</v>
      </c>
      <c r="B7" s="44">
        <v>3683</v>
      </c>
      <c r="C7" s="45" t="s">
        <v>3872</v>
      </c>
      <c r="D7" s="327" t="s">
        <v>472</v>
      </c>
      <c r="E7" s="328"/>
      <c r="F7" s="327" t="s">
        <v>499</v>
      </c>
      <c r="G7" s="328"/>
      <c r="H7" s="47"/>
      <c r="K7" s="48"/>
      <c r="L7" s="49"/>
      <c r="M7" s="50"/>
      <c r="N7" s="83" t="s">
        <v>455</v>
      </c>
      <c r="P7" s="78"/>
      <c r="Q7" s="47"/>
      <c r="S7" s="51">
        <v>532</v>
      </c>
      <c r="T7" s="52" t="s">
        <v>396</v>
      </c>
    </row>
    <row r="8" spans="1:20" ht="16.5" customHeight="1" x14ac:dyDescent="0.2">
      <c r="A8" s="53">
        <v>1</v>
      </c>
      <c r="B8" s="53">
        <v>3684</v>
      </c>
      <c r="C8" s="85" t="s">
        <v>3873</v>
      </c>
      <c r="D8" s="327"/>
      <c r="E8" s="328"/>
      <c r="F8" s="327"/>
      <c r="G8" s="328"/>
      <c r="H8" s="55"/>
      <c r="I8" s="49"/>
      <c r="J8" s="50"/>
      <c r="K8" s="56" t="s">
        <v>397</v>
      </c>
      <c r="L8" s="57" t="s">
        <v>398</v>
      </c>
      <c r="M8" s="58">
        <v>1</v>
      </c>
      <c r="N8" s="47" t="s">
        <v>398</v>
      </c>
      <c r="O8" s="26">
        <v>0.5</v>
      </c>
      <c r="P8" s="345" t="s">
        <v>423</v>
      </c>
      <c r="Q8" s="47"/>
      <c r="S8" s="59">
        <v>532</v>
      </c>
      <c r="T8" s="60"/>
    </row>
    <row r="9" spans="1:20" ht="16.5" customHeight="1" x14ac:dyDescent="0.2">
      <c r="A9" s="53">
        <v>1</v>
      </c>
      <c r="B9" s="53">
        <v>3685</v>
      </c>
      <c r="C9" s="85" t="s">
        <v>3874</v>
      </c>
      <c r="D9" s="327"/>
      <c r="E9" s="328"/>
      <c r="F9" s="327"/>
      <c r="G9" s="328"/>
      <c r="H9" s="329" t="s">
        <v>399</v>
      </c>
      <c r="I9" s="61" t="s">
        <v>398</v>
      </c>
      <c r="J9" s="62">
        <v>0.7</v>
      </c>
      <c r="K9" s="56"/>
      <c r="L9" s="57"/>
      <c r="M9" s="58"/>
      <c r="N9" s="47"/>
      <c r="P9" s="345"/>
      <c r="Q9" s="47"/>
      <c r="S9" s="59">
        <v>373</v>
      </c>
      <c r="T9" s="60"/>
    </row>
    <row r="10" spans="1:20" ht="16.5" customHeight="1" x14ac:dyDescent="0.2">
      <c r="A10" s="53">
        <v>1</v>
      </c>
      <c r="B10" s="53">
        <v>3686</v>
      </c>
      <c r="C10" s="85" t="s">
        <v>3875</v>
      </c>
      <c r="D10" s="108">
        <v>256</v>
      </c>
      <c r="E10" s="25" t="s">
        <v>394</v>
      </c>
      <c r="F10" s="108">
        <v>148</v>
      </c>
      <c r="G10" s="25" t="s">
        <v>394</v>
      </c>
      <c r="H10" s="355"/>
      <c r="I10" s="49"/>
      <c r="J10" s="50"/>
      <c r="K10" s="56" t="s">
        <v>397</v>
      </c>
      <c r="L10" s="57" t="s">
        <v>398</v>
      </c>
      <c r="M10" s="58">
        <v>1</v>
      </c>
      <c r="N10" s="47"/>
      <c r="P10" s="78"/>
      <c r="Q10" s="55"/>
      <c r="R10" s="49"/>
      <c r="S10" s="59">
        <v>373</v>
      </c>
      <c r="T10" s="60"/>
    </row>
    <row r="11" spans="1:20" ht="16.5" customHeight="1" x14ac:dyDescent="0.2">
      <c r="A11" s="63">
        <v>1</v>
      </c>
      <c r="B11" s="63" t="s">
        <v>1121</v>
      </c>
      <c r="C11" s="87" t="s">
        <v>3876</v>
      </c>
      <c r="D11" s="188"/>
      <c r="F11" s="188"/>
      <c r="H11" s="65"/>
      <c r="I11" s="66"/>
      <c r="J11" s="67"/>
      <c r="K11" s="68"/>
      <c r="L11" s="69"/>
      <c r="M11" s="70"/>
      <c r="N11" s="47"/>
      <c r="P11" s="78"/>
      <c r="Q11" s="331" t="s">
        <v>400</v>
      </c>
      <c r="R11" s="332"/>
      <c r="S11" s="71">
        <v>373</v>
      </c>
      <c r="T11" s="72"/>
    </row>
    <row r="12" spans="1:20" ht="16.5" customHeight="1" x14ac:dyDescent="0.2">
      <c r="A12" s="63">
        <v>1</v>
      </c>
      <c r="B12" s="63" t="s">
        <v>1122</v>
      </c>
      <c r="C12" s="87" t="s">
        <v>3877</v>
      </c>
      <c r="D12" s="188"/>
      <c r="F12" s="188"/>
      <c r="H12" s="73"/>
      <c r="I12" s="74"/>
      <c r="J12" s="75"/>
      <c r="K12" s="68" t="s">
        <v>397</v>
      </c>
      <c r="L12" s="69" t="s">
        <v>398</v>
      </c>
      <c r="M12" s="70">
        <v>1</v>
      </c>
      <c r="N12" s="47"/>
      <c r="P12" s="78"/>
      <c r="Q12" s="333"/>
      <c r="R12" s="334"/>
      <c r="S12" s="71">
        <v>373</v>
      </c>
      <c r="T12" s="72"/>
    </row>
    <row r="13" spans="1:20" ht="16.5" customHeight="1" x14ac:dyDescent="0.2">
      <c r="A13" s="63">
        <v>1</v>
      </c>
      <c r="B13" s="63" t="s">
        <v>1123</v>
      </c>
      <c r="C13" s="87" t="s">
        <v>3878</v>
      </c>
      <c r="D13" s="189"/>
      <c r="F13" s="189"/>
      <c r="H13" s="335" t="s">
        <v>399</v>
      </c>
      <c r="I13" s="66" t="s">
        <v>398</v>
      </c>
      <c r="J13" s="67">
        <v>0.7</v>
      </c>
      <c r="K13" s="68"/>
      <c r="L13" s="69"/>
      <c r="M13" s="70"/>
      <c r="N13" s="47"/>
      <c r="P13" s="78"/>
      <c r="Q13" s="333"/>
      <c r="R13" s="334"/>
      <c r="S13" s="71">
        <v>261</v>
      </c>
      <c r="T13" s="72"/>
    </row>
    <row r="14" spans="1:20" ht="16.5" customHeight="1" x14ac:dyDescent="0.2">
      <c r="A14" s="63">
        <v>1</v>
      </c>
      <c r="B14" s="63" t="s">
        <v>1124</v>
      </c>
      <c r="C14" s="87" t="s">
        <v>3879</v>
      </c>
      <c r="D14" s="189"/>
      <c r="F14" s="189"/>
      <c r="H14" s="356"/>
      <c r="I14" s="74"/>
      <c r="J14" s="75"/>
      <c r="K14" s="68" t="s">
        <v>397</v>
      </c>
      <c r="L14" s="69" t="s">
        <v>398</v>
      </c>
      <c r="M14" s="70">
        <v>1</v>
      </c>
      <c r="N14" s="47"/>
      <c r="P14" s="78"/>
      <c r="Q14" s="76" t="s">
        <v>398</v>
      </c>
      <c r="R14" s="75">
        <v>0.7</v>
      </c>
      <c r="S14" s="71">
        <v>261</v>
      </c>
      <c r="T14" s="72"/>
    </row>
    <row r="15" spans="1:20" ht="16.5" customHeight="1" x14ac:dyDescent="0.2">
      <c r="A15" s="53">
        <v>1</v>
      </c>
      <c r="B15" s="53">
        <v>3687</v>
      </c>
      <c r="C15" s="85" t="s">
        <v>3880</v>
      </c>
      <c r="D15" s="189"/>
      <c r="F15" s="325" t="s">
        <v>478</v>
      </c>
      <c r="G15" s="326"/>
      <c r="H15" s="77"/>
      <c r="I15" s="61"/>
      <c r="J15" s="62"/>
      <c r="K15" s="56"/>
      <c r="L15" s="57"/>
      <c r="M15" s="58"/>
      <c r="N15" s="47"/>
      <c r="P15" s="78"/>
      <c r="Q15" s="77"/>
      <c r="R15" s="61"/>
      <c r="S15" s="59">
        <v>715</v>
      </c>
      <c r="T15" s="60"/>
    </row>
    <row r="16" spans="1:20" ht="16.5" customHeight="1" x14ac:dyDescent="0.2">
      <c r="A16" s="53">
        <v>1</v>
      </c>
      <c r="B16" s="53">
        <v>3688</v>
      </c>
      <c r="C16" s="85" t="s">
        <v>3881</v>
      </c>
      <c r="D16" s="189"/>
      <c r="F16" s="327"/>
      <c r="G16" s="328"/>
      <c r="H16" s="55"/>
      <c r="I16" s="49"/>
      <c r="J16" s="50"/>
      <c r="K16" s="56" t="s">
        <v>397</v>
      </c>
      <c r="L16" s="57" t="s">
        <v>398</v>
      </c>
      <c r="M16" s="58">
        <v>1</v>
      </c>
      <c r="N16" s="47"/>
      <c r="P16" s="78"/>
      <c r="Q16" s="47"/>
      <c r="S16" s="59">
        <v>715</v>
      </c>
      <c r="T16" s="60"/>
    </row>
    <row r="17" spans="1:20" ht="16.5" customHeight="1" x14ac:dyDescent="0.2">
      <c r="A17" s="53">
        <v>1</v>
      </c>
      <c r="B17" s="53">
        <v>3689</v>
      </c>
      <c r="C17" s="85" t="s">
        <v>3882</v>
      </c>
      <c r="D17" s="189"/>
      <c r="F17" s="327"/>
      <c r="G17" s="328"/>
      <c r="H17" s="329" t="s">
        <v>399</v>
      </c>
      <c r="I17" s="61" t="s">
        <v>398</v>
      </c>
      <c r="J17" s="62">
        <v>0.7</v>
      </c>
      <c r="K17" s="56"/>
      <c r="L17" s="57"/>
      <c r="M17" s="58"/>
      <c r="N17" s="47"/>
      <c r="P17" s="78"/>
      <c r="Q17" s="47"/>
      <c r="S17" s="59">
        <v>501</v>
      </c>
      <c r="T17" s="60"/>
    </row>
    <row r="18" spans="1:20" ht="16.5" customHeight="1" x14ac:dyDescent="0.2">
      <c r="A18" s="53">
        <v>1</v>
      </c>
      <c r="B18" s="53">
        <v>3690</v>
      </c>
      <c r="C18" s="85" t="s">
        <v>3883</v>
      </c>
      <c r="D18" s="189"/>
      <c r="F18" s="108">
        <v>331</v>
      </c>
      <c r="G18" s="25" t="s">
        <v>394</v>
      </c>
      <c r="H18" s="355"/>
      <c r="I18" s="49"/>
      <c r="J18" s="50"/>
      <c r="K18" s="56" t="s">
        <v>397</v>
      </c>
      <c r="L18" s="57" t="s">
        <v>398</v>
      </c>
      <c r="M18" s="58">
        <v>1</v>
      </c>
      <c r="N18" s="47"/>
      <c r="P18" s="78"/>
      <c r="Q18" s="55"/>
      <c r="R18" s="49"/>
      <c r="S18" s="59">
        <v>501</v>
      </c>
      <c r="T18" s="60"/>
    </row>
    <row r="19" spans="1:20" ht="16.5" customHeight="1" x14ac:dyDescent="0.2">
      <c r="A19" s="63">
        <v>1</v>
      </c>
      <c r="B19" s="63" t="s">
        <v>1125</v>
      </c>
      <c r="C19" s="87" t="s">
        <v>3884</v>
      </c>
      <c r="D19" s="189"/>
      <c r="F19" s="190"/>
      <c r="H19" s="65"/>
      <c r="I19" s="66"/>
      <c r="J19" s="67"/>
      <c r="K19" s="68"/>
      <c r="L19" s="69"/>
      <c r="M19" s="70"/>
      <c r="N19" s="47"/>
      <c r="P19" s="78"/>
      <c r="Q19" s="331" t="s">
        <v>400</v>
      </c>
      <c r="R19" s="332"/>
      <c r="S19" s="71">
        <v>501</v>
      </c>
      <c r="T19" s="72"/>
    </row>
    <row r="20" spans="1:20" ht="16.5" customHeight="1" x14ac:dyDescent="0.2">
      <c r="A20" s="63">
        <v>1</v>
      </c>
      <c r="B20" s="63" t="s">
        <v>1126</v>
      </c>
      <c r="C20" s="87" t="s">
        <v>3885</v>
      </c>
      <c r="D20" s="189"/>
      <c r="F20" s="190"/>
      <c r="H20" s="73"/>
      <c r="I20" s="74"/>
      <c r="J20" s="75"/>
      <c r="K20" s="68" t="s">
        <v>397</v>
      </c>
      <c r="L20" s="69" t="s">
        <v>398</v>
      </c>
      <c r="M20" s="70">
        <v>1</v>
      </c>
      <c r="N20" s="47"/>
      <c r="P20" s="78"/>
      <c r="Q20" s="333"/>
      <c r="R20" s="334"/>
      <c r="S20" s="71">
        <v>501</v>
      </c>
      <c r="T20" s="72"/>
    </row>
    <row r="21" spans="1:20" ht="16.5" customHeight="1" x14ac:dyDescent="0.2">
      <c r="A21" s="63">
        <v>1</v>
      </c>
      <c r="B21" s="63" t="s">
        <v>1127</v>
      </c>
      <c r="C21" s="87" t="s">
        <v>3886</v>
      </c>
      <c r="D21" s="189"/>
      <c r="F21" s="189"/>
      <c r="H21" s="335" t="s">
        <v>399</v>
      </c>
      <c r="I21" s="66" t="s">
        <v>398</v>
      </c>
      <c r="J21" s="67">
        <v>0.7</v>
      </c>
      <c r="K21" s="68"/>
      <c r="L21" s="69"/>
      <c r="M21" s="70"/>
      <c r="N21" s="47"/>
      <c r="P21" s="78"/>
      <c r="Q21" s="333"/>
      <c r="R21" s="334"/>
      <c r="S21" s="71">
        <v>350</v>
      </c>
      <c r="T21" s="72"/>
    </row>
    <row r="22" spans="1:20" ht="16.5" customHeight="1" x14ac:dyDescent="0.2">
      <c r="A22" s="63">
        <v>1</v>
      </c>
      <c r="B22" s="63" t="s">
        <v>1128</v>
      </c>
      <c r="C22" s="87" t="s">
        <v>3887</v>
      </c>
      <c r="D22" s="189"/>
      <c r="F22" s="189"/>
      <c r="H22" s="356"/>
      <c r="I22" s="74"/>
      <c r="J22" s="75"/>
      <c r="K22" s="68" t="s">
        <v>397</v>
      </c>
      <c r="L22" s="69" t="s">
        <v>398</v>
      </c>
      <c r="M22" s="70">
        <v>1</v>
      </c>
      <c r="N22" s="47"/>
      <c r="P22" s="78"/>
      <c r="Q22" s="76" t="s">
        <v>398</v>
      </c>
      <c r="R22" s="75">
        <v>0.7</v>
      </c>
      <c r="S22" s="71">
        <v>350</v>
      </c>
      <c r="T22" s="72"/>
    </row>
    <row r="23" spans="1:20" ht="16.5" customHeight="1" x14ac:dyDescent="0.2">
      <c r="A23" s="53">
        <v>1</v>
      </c>
      <c r="B23" s="53">
        <v>3691</v>
      </c>
      <c r="C23" s="85" t="s">
        <v>3888</v>
      </c>
      <c r="D23" s="189"/>
      <c r="F23" s="325" t="s">
        <v>462</v>
      </c>
      <c r="G23" s="326"/>
      <c r="H23" s="77"/>
      <c r="I23" s="61"/>
      <c r="J23" s="62"/>
      <c r="K23" s="56"/>
      <c r="L23" s="57"/>
      <c r="M23" s="58"/>
      <c r="N23" s="47"/>
      <c r="P23" s="78"/>
      <c r="Q23" s="77"/>
      <c r="R23" s="61"/>
      <c r="S23" s="59">
        <v>797</v>
      </c>
      <c r="T23" s="60"/>
    </row>
    <row r="24" spans="1:20" ht="16.5" customHeight="1" x14ac:dyDescent="0.2">
      <c r="A24" s="53">
        <v>1</v>
      </c>
      <c r="B24" s="53">
        <v>3692</v>
      </c>
      <c r="C24" s="85" t="s">
        <v>3889</v>
      </c>
      <c r="D24" s="189"/>
      <c r="F24" s="327"/>
      <c r="G24" s="328"/>
      <c r="H24" s="55"/>
      <c r="I24" s="49"/>
      <c r="J24" s="50"/>
      <c r="K24" s="56" t="s">
        <v>397</v>
      </c>
      <c r="L24" s="57" t="s">
        <v>398</v>
      </c>
      <c r="M24" s="58">
        <v>1</v>
      </c>
      <c r="N24" s="47"/>
      <c r="P24" s="78"/>
      <c r="Q24" s="47"/>
      <c r="S24" s="59">
        <v>797</v>
      </c>
      <c r="T24" s="60"/>
    </row>
    <row r="25" spans="1:20" ht="16.5" customHeight="1" x14ac:dyDescent="0.2">
      <c r="A25" s="53">
        <v>1</v>
      </c>
      <c r="B25" s="53">
        <v>3693</v>
      </c>
      <c r="C25" s="85" t="s">
        <v>3890</v>
      </c>
      <c r="D25" s="189"/>
      <c r="F25" s="327"/>
      <c r="G25" s="328"/>
      <c r="H25" s="329" t="s">
        <v>399</v>
      </c>
      <c r="I25" s="61" t="s">
        <v>398</v>
      </c>
      <c r="J25" s="62">
        <v>0.7</v>
      </c>
      <c r="K25" s="56"/>
      <c r="L25" s="57"/>
      <c r="M25" s="58"/>
      <c r="N25" s="47"/>
      <c r="P25" s="78"/>
      <c r="Q25" s="47"/>
      <c r="S25" s="59">
        <v>558</v>
      </c>
      <c r="T25" s="60"/>
    </row>
    <row r="26" spans="1:20" ht="16.5" customHeight="1" x14ac:dyDescent="0.2">
      <c r="A26" s="53">
        <v>1</v>
      </c>
      <c r="B26" s="53">
        <v>3694</v>
      </c>
      <c r="C26" s="85" t="s">
        <v>3891</v>
      </c>
      <c r="D26" s="189"/>
      <c r="F26" s="108">
        <v>413</v>
      </c>
      <c r="G26" s="25" t="s">
        <v>394</v>
      </c>
      <c r="H26" s="355"/>
      <c r="I26" s="49"/>
      <c r="J26" s="50"/>
      <c r="K26" s="56" t="s">
        <v>397</v>
      </c>
      <c r="L26" s="57" t="s">
        <v>398</v>
      </c>
      <c r="M26" s="58">
        <v>1</v>
      </c>
      <c r="N26" s="47"/>
      <c r="P26" s="78"/>
      <c r="Q26" s="55"/>
      <c r="R26" s="49"/>
      <c r="S26" s="59">
        <v>558</v>
      </c>
      <c r="T26" s="60"/>
    </row>
    <row r="27" spans="1:20" ht="16.5" customHeight="1" x14ac:dyDescent="0.2">
      <c r="A27" s="63">
        <v>1</v>
      </c>
      <c r="B27" s="63" t="s">
        <v>1129</v>
      </c>
      <c r="C27" s="87" t="s">
        <v>3892</v>
      </c>
      <c r="D27" s="189"/>
      <c r="F27" s="188"/>
      <c r="H27" s="65"/>
      <c r="I27" s="66"/>
      <c r="J27" s="67"/>
      <c r="K27" s="68"/>
      <c r="L27" s="69"/>
      <c r="M27" s="70"/>
      <c r="N27" s="47"/>
      <c r="P27" s="78"/>
      <c r="Q27" s="331" t="s">
        <v>400</v>
      </c>
      <c r="R27" s="332"/>
      <c r="S27" s="71">
        <v>558</v>
      </c>
      <c r="T27" s="72"/>
    </row>
    <row r="28" spans="1:20" ht="16.5" customHeight="1" x14ac:dyDescent="0.2">
      <c r="A28" s="63">
        <v>1</v>
      </c>
      <c r="B28" s="63" t="s">
        <v>1130</v>
      </c>
      <c r="C28" s="87" t="s">
        <v>3893</v>
      </c>
      <c r="D28" s="189"/>
      <c r="F28" s="188"/>
      <c r="H28" s="73"/>
      <c r="I28" s="74"/>
      <c r="J28" s="75"/>
      <c r="K28" s="68" t="s">
        <v>397</v>
      </c>
      <c r="L28" s="69" t="s">
        <v>398</v>
      </c>
      <c r="M28" s="70">
        <v>1</v>
      </c>
      <c r="N28" s="47"/>
      <c r="P28" s="78"/>
      <c r="Q28" s="333"/>
      <c r="R28" s="334"/>
      <c r="S28" s="71">
        <v>558</v>
      </c>
      <c r="T28" s="72"/>
    </row>
    <row r="29" spans="1:20" ht="16.5" customHeight="1" x14ac:dyDescent="0.2">
      <c r="A29" s="63">
        <v>1</v>
      </c>
      <c r="B29" s="63" t="s">
        <v>1131</v>
      </c>
      <c r="C29" s="87" t="s">
        <v>3894</v>
      </c>
      <c r="D29" s="189"/>
      <c r="F29" s="189"/>
      <c r="H29" s="335" t="s">
        <v>399</v>
      </c>
      <c r="I29" s="66" t="s">
        <v>398</v>
      </c>
      <c r="J29" s="67">
        <v>0.7</v>
      </c>
      <c r="K29" s="68"/>
      <c r="L29" s="69"/>
      <c r="M29" s="70"/>
      <c r="N29" s="47"/>
      <c r="P29" s="78"/>
      <c r="Q29" s="333"/>
      <c r="R29" s="334"/>
      <c r="S29" s="71">
        <v>390</v>
      </c>
      <c r="T29" s="72"/>
    </row>
    <row r="30" spans="1:20" ht="16.5" customHeight="1" x14ac:dyDescent="0.2">
      <c r="A30" s="63">
        <v>1</v>
      </c>
      <c r="B30" s="63" t="s">
        <v>1132</v>
      </c>
      <c r="C30" s="87" t="s">
        <v>3895</v>
      </c>
      <c r="D30" s="189"/>
      <c r="F30" s="189"/>
      <c r="H30" s="356"/>
      <c r="I30" s="74"/>
      <c r="J30" s="75"/>
      <c r="K30" s="68" t="s">
        <v>397</v>
      </c>
      <c r="L30" s="69" t="s">
        <v>398</v>
      </c>
      <c r="M30" s="70">
        <v>1</v>
      </c>
      <c r="N30" s="47"/>
      <c r="P30" s="78"/>
      <c r="Q30" s="76" t="s">
        <v>398</v>
      </c>
      <c r="R30" s="75">
        <v>0.7</v>
      </c>
      <c r="S30" s="71">
        <v>390</v>
      </c>
      <c r="T30" s="72"/>
    </row>
    <row r="31" spans="1:20" ht="16.5" customHeight="1" x14ac:dyDescent="0.2">
      <c r="A31" s="53">
        <v>1</v>
      </c>
      <c r="B31" s="53">
        <v>3695</v>
      </c>
      <c r="C31" s="85" t="s">
        <v>3896</v>
      </c>
      <c r="D31" s="133"/>
      <c r="E31" s="111"/>
      <c r="F31" s="325" t="s">
        <v>480</v>
      </c>
      <c r="G31" s="326"/>
      <c r="H31" s="77"/>
      <c r="I31" s="61"/>
      <c r="J31" s="62"/>
      <c r="K31" s="56"/>
      <c r="L31" s="57"/>
      <c r="M31" s="58"/>
      <c r="N31" s="47"/>
      <c r="P31" s="78"/>
      <c r="Q31" s="77"/>
      <c r="R31" s="61"/>
      <c r="S31" s="59">
        <v>882</v>
      </c>
      <c r="T31" s="60"/>
    </row>
    <row r="32" spans="1:20" ht="16.5" customHeight="1" x14ac:dyDescent="0.2">
      <c r="A32" s="53">
        <v>1</v>
      </c>
      <c r="B32" s="53">
        <v>3696</v>
      </c>
      <c r="C32" s="85" t="s">
        <v>3897</v>
      </c>
      <c r="D32" s="133"/>
      <c r="E32" s="111"/>
      <c r="F32" s="327"/>
      <c r="G32" s="328"/>
      <c r="H32" s="55"/>
      <c r="I32" s="49"/>
      <c r="J32" s="50"/>
      <c r="K32" s="56" t="s">
        <v>397</v>
      </c>
      <c r="L32" s="57" t="s">
        <v>398</v>
      </c>
      <c r="M32" s="58">
        <v>1</v>
      </c>
      <c r="N32" s="47"/>
      <c r="P32" s="78"/>
      <c r="Q32" s="47"/>
      <c r="S32" s="59">
        <v>882</v>
      </c>
      <c r="T32" s="60"/>
    </row>
    <row r="33" spans="1:20" ht="16.5" customHeight="1" x14ac:dyDescent="0.2">
      <c r="A33" s="53">
        <v>1</v>
      </c>
      <c r="B33" s="53">
        <v>3697</v>
      </c>
      <c r="C33" s="85" t="s">
        <v>3898</v>
      </c>
      <c r="D33" s="133"/>
      <c r="E33" s="111"/>
      <c r="F33" s="327"/>
      <c r="G33" s="328"/>
      <c r="H33" s="329" t="s">
        <v>399</v>
      </c>
      <c r="I33" s="61" t="s">
        <v>398</v>
      </c>
      <c r="J33" s="62">
        <v>0.7</v>
      </c>
      <c r="K33" s="56"/>
      <c r="L33" s="57"/>
      <c r="M33" s="58"/>
      <c r="N33" s="47"/>
      <c r="P33" s="78"/>
      <c r="Q33" s="47"/>
      <c r="S33" s="59">
        <v>618</v>
      </c>
      <c r="T33" s="60"/>
    </row>
    <row r="34" spans="1:20" ht="16.5" customHeight="1" x14ac:dyDescent="0.2">
      <c r="A34" s="53">
        <v>1</v>
      </c>
      <c r="B34" s="53">
        <v>3698</v>
      </c>
      <c r="C34" s="85" t="s">
        <v>3899</v>
      </c>
      <c r="D34" s="141"/>
      <c r="E34" s="78"/>
      <c r="F34" s="108">
        <v>498</v>
      </c>
      <c r="G34" s="25" t="s">
        <v>394</v>
      </c>
      <c r="H34" s="355"/>
      <c r="I34" s="49"/>
      <c r="J34" s="50"/>
      <c r="K34" s="56" t="s">
        <v>397</v>
      </c>
      <c r="L34" s="57" t="s">
        <v>398</v>
      </c>
      <c r="M34" s="58">
        <v>1</v>
      </c>
      <c r="N34" s="47"/>
      <c r="P34" s="78"/>
      <c r="Q34" s="55"/>
      <c r="R34" s="49"/>
      <c r="S34" s="59">
        <v>618</v>
      </c>
      <c r="T34" s="60"/>
    </row>
    <row r="35" spans="1:20" ht="16.5" customHeight="1" x14ac:dyDescent="0.2">
      <c r="A35" s="63">
        <v>1</v>
      </c>
      <c r="B35" s="63" t="s">
        <v>1133</v>
      </c>
      <c r="C35" s="87" t="s">
        <v>3900</v>
      </c>
      <c r="D35" s="189"/>
      <c r="F35" s="188"/>
      <c r="H35" s="65"/>
      <c r="I35" s="66"/>
      <c r="J35" s="67"/>
      <c r="K35" s="68"/>
      <c r="L35" s="69"/>
      <c r="M35" s="70"/>
      <c r="N35" s="47"/>
      <c r="P35" s="78"/>
      <c r="Q35" s="331" t="s">
        <v>400</v>
      </c>
      <c r="R35" s="332"/>
      <c r="S35" s="71">
        <v>618</v>
      </c>
      <c r="T35" s="72"/>
    </row>
    <row r="36" spans="1:20" ht="16.5" customHeight="1" x14ac:dyDescent="0.2">
      <c r="A36" s="63">
        <v>1</v>
      </c>
      <c r="B36" s="63" t="s">
        <v>1134</v>
      </c>
      <c r="C36" s="87" t="s">
        <v>3901</v>
      </c>
      <c r="D36" s="189"/>
      <c r="F36" s="188"/>
      <c r="H36" s="73"/>
      <c r="I36" s="74"/>
      <c r="J36" s="75"/>
      <c r="K36" s="68" t="s">
        <v>397</v>
      </c>
      <c r="L36" s="69" t="s">
        <v>398</v>
      </c>
      <c r="M36" s="70">
        <v>1</v>
      </c>
      <c r="N36" s="47"/>
      <c r="P36" s="78"/>
      <c r="Q36" s="333"/>
      <c r="R36" s="334"/>
      <c r="S36" s="71">
        <v>618</v>
      </c>
      <c r="T36" s="72"/>
    </row>
    <row r="37" spans="1:20" ht="16.5" customHeight="1" x14ac:dyDescent="0.2">
      <c r="A37" s="63">
        <v>1</v>
      </c>
      <c r="B37" s="63" t="s">
        <v>1135</v>
      </c>
      <c r="C37" s="87" t="s">
        <v>3902</v>
      </c>
      <c r="D37" s="189"/>
      <c r="F37" s="189"/>
      <c r="H37" s="335" t="s">
        <v>399</v>
      </c>
      <c r="I37" s="66" t="s">
        <v>398</v>
      </c>
      <c r="J37" s="67">
        <v>0.7</v>
      </c>
      <c r="K37" s="68"/>
      <c r="L37" s="69"/>
      <c r="M37" s="70"/>
      <c r="N37" s="47"/>
      <c r="P37" s="78"/>
      <c r="Q37" s="333"/>
      <c r="R37" s="334"/>
      <c r="S37" s="71">
        <v>432</v>
      </c>
      <c r="T37" s="72"/>
    </row>
    <row r="38" spans="1:20" ht="16.5" customHeight="1" x14ac:dyDescent="0.2">
      <c r="A38" s="63">
        <v>1</v>
      </c>
      <c r="B38" s="63" t="s">
        <v>1136</v>
      </c>
      <c r="C38" s="87" t="s">
        <v>3903</v>
      </c>
      <c r="D38" s="189"/>
      <c r="F38" s="189"/>
      <c r="H38" s="356"/>
      <c r="I38" s="74"/>
      <c r="J38" s="75"/>
      <c r="K38" s="68" t="s">
        <v>397</v>
      </c>
      <c r="L38" s="69" t="s">
        <v>398</v>
      </c>
      <c r="M38" s="70">
        <v>1</v>
      </c>
      <c r="N38" s="47"/>
      <c r="P38" s="78"/>
      <c r="Q38" s="76" t="s">
        <v>398</v>
      </c>
      <c r="R38" s="75">
        <v>0.7</v>
      </c>
      <c r="S38" s="71">
        <v>432</v>
      </c>
      <c r="T38" s="72"/>
    </row>
    <row r="39" spans="1:20" ht="16.5" customHeight="1" x14ac:dyDescent="0.2">
      <c r="A39" s="53">
        <v>1</v>
      </c>
      <c r="B39" s="53">
        <v>3699</v>
      </c>
      <c r="C39" s="85" t="s">
        <v>3904</v>
      </c>
      <c r="D39" s="189"/>
      <c r="F39" s="325" t="s">
        <v>795</v>
      </c>
      <c r="G39" s="326"/>
      <c r="H39" s="77"/>
      <c r="I39" s="61"/>
      <c r="J39" s="62"/>
      <c r="K39" s="56"/>
      <c r="L39" s="57"/>
      <c r="M39" s="58"/>
      <c r="N39" s="47"/>
      <c r="P39" s="78"/>
      <c r="Q39" s="77"/>
      <c r="R39" s="61"/>
      <c r="S39" s="59">
        <v>965</v>
      </c>
      <c r="T39" s="60"/>
    </row>
    <row r="40" spans="1:20" ht="16.5" customHeight="1" x14ac:dyDescent="0.2">
      <c r="A40" s="53">
        <v>1</v>
      </c>
      <c r="B40" s="53">
        <v>3700</v>
      </c>
      <c r="C40" s="85" t="s">
        <v>3905</v>
      </c>
      <c r="D40" s="189"/>
      <c r="F40" s="327"/>
      <c r="G40" s="328"/>
      <c r="H40" s="55"/>
      <c r="I40" s="49"/>
      <c r="J40" s="50"/>
      <c r="K40" s="56" t="s">
        <v>397</v>
      </c>
      <c r="L40" s="57" t="s">
        <v>398</v>
      </c>
      <c r="M40" s="58">
        <v>1</v>
      </c>
      <c r="N40" s="47"/>
      <c r="P40" s="78"/>
      <c r="Q40" s="47"/>
      <c r="S40" s="59">
        <v>965</v>
      </c>
      <c r="T40" s="60"/>
    </row>
    <row r="41" spans="1:20" ht="16.5" customHeight="1" x14ac:dyDescent="0.2">
      <c r="A41" s="53">
        <v>1</v>
      </c>
      <c r="B41" s="53">
        <v>3701</v>
      </c>
      <c r="C41" s="85" t="s">
        <v>3906</v>
      </c>
      <c r="D41" s="189"/>
      <c r="F41" s="327"/>
      <c r="G41" s="328"/>
      <c r="H41" s="329" t="s">
        <v>399</v>
      </c>
      <c r="I41" s="61" t="s">
        <v>398</v>
      </c>
      <c r="J41" s="62">
        <v>0.7</v>
      </c>
      <c r="K41" s="56"/>
      <c r="L41" s="57"/>
      <c r="M41" s="58"/>
      <c r="N41" s="47"/>
      <c r="P41" s="78"/>
      <c r="Q41" s="47"/>
      <c r="S41" s="59">
        <v>676</v>
      </c>
      <c r="T41" s="60"/>
    </row>
    <row r="42" spans="1:20" ht="16.5" customHeight="1" x14ac:dyDescent="0.2">
      <c r="A42" s="53">
        <v>1</v>
      </c>
      <c r="B42" s="53">
        <v>3702</v>
      </c>
      <c r="C42" s="85" t="s">
        <v>3907</v>
      </c>
      <c r="D42" s="189"/>
      <c r="F42" s="108">
        <v>581</v>
      </c>
      <c r="G42" s="25" t="s">
        <v>394</v>
      </c>
      <c r="H42" s="355"/>
      <c r="I42" s="49"/>
      <c r="J42" s="50"/>
      <c r="K42" s="56" t="s">
        <v>397</v>
      </c>
      <c r="L42" s="57" t="s">
        <v>398</v>
      </c>
      <c r="M42" s="58">
        <v>1</v>
      </c>
      <c r="N42" s="47"/>
      <c r="P42" s="78"/>
      <c r="Q42" s="55"/>
      <c r="R42" s="49"/>
      <c r="S42" s="59">
        <v>676</v>
      </c>
      <c r="T42" s="60"/>
    </row>
    <row r="43" spans="1:20" ht="16.5" customHeight="1" x14ac:dyDescent="0.2">
      <c r="A43" s="63">
        <v>1</v>
      </c>
      <c r="B43" s="63" t="s">
        <v>1137</v>
      </c>
      <c r="C43" s="87" t="s">
        <v>3908</v>
      </c>
      <c r="D43" s="189"/>
      <c r="F43" s="188"/>
      <c r="H43" s="65"/>
      <c r="I43" s="66"/>
      <c r="J43" s="67"/>
      <c r="K43" s="68"/>
      <c r="L43" s="69"/>
      <c r="M43" s="70"/>
      <c r="N43" s="47"/>
      <c r="P43" s="78"/>
      <c r="Q43" s="331" t="s">
        <v>400</v>
      </c>
      <c r="R43" s="332"/>
      <c r="S43" s="71">
        <v>676</v>
      </c>
      <c r="T43" s="72"/>
    </row>
    <row r="44" spans="1:20" ht="16.5" customHeight="1" x14ac:dyDescent="0.2">
      <c r="A44" s="63">
        <v>1</v>
      </c>
      <c r="B44" s="63" t="s">
        <v>1138</v>
      </c>
      <c r="C44" s="87" t="s">
        <v>3909</v>
      </c>
      <c r="D44" s="189"/>
      <c r="F44" s="188"/>
      <c r="H44" s="73"/>
      <c r="I44" s="74"/>
      <c r="J44" s="75"/>
      <c r="K44" s="68" t="s">
        <v>397</v>
      </c>
      <c r="L44" s="69" t="s">
        <v>398</v>
      </c>
      <c r="M44" s="70">
        <v>1</v>
      </c>
      <c r="N44" s="47"/>
      <c r="P44" s="78"/>
      <c r="Q44" s="333"/>
      <c r="R44" s="334"/>
      <c r="S44" s="71">
        <v>676</v>
      </c>
      <c r="T44" s="72"/>
    </row>
    <row r="45" spans="1:20" ht="16.5" customHeight="1" x14ac:dyDescent="0.2">
      <c r="A45" s="63">
        <v>1</v>
      </c>
      <c r="B45" s="63" t="s">
        <v>1139</v>
      </c>
      <c r="C45" s="87" t="s">
        <v>3910</v>
      </c>
      <c r="D45" s="189"/>
      <c r="F45" s="189"/>
      <c r="H45" s="335" t="s">
        <v>399</v>
      </c>
      <c r="I45" s="66" t="s">
        <v>398</v>
      </c>
      <c r="J45" s="67">
        <v>0.7</v>
      </c>
      <c r="K45" s="68"/>
      <c r="L45" s="69"/>
      <c r="M45" s="70"/>
      <c r="N45" s="47"/>
      <c r="P45" s="78"/>
      <c r="Q45" s="333"/>
      <c r="R45" s="334"/>
      <c r="S45" s="71">
        <v>473</v>
      </c>
      <c r="T45" s="72"/>
    </row>
    <row r="46" spans="1:20" ht="16.5" customHeight="1" x14ac:dyDescent="0.2">
      <c r="A46" s="63">
        <v>1</v>
      </c>
      <c r="B46" s="63" t="s">
        <v>1140</v>
      </c>
      <c r="C46" s="87" t="s">
        <v>3911</v>
      </c>
      <c r="D46" s="189"/>
      <c r="F46" s="189"/>
      <c r="H46" s="356"/>
      <c r="I46" s="74"/>
      <c r="J46" s="75"/>
      <c r="K46" s="68" t="s">
        <v>397</v>
      </c>
      <c r="L46" s="69" t="s">
        <v>398</v>
      </c>
      <c r="M46" s="70">
        <v>1</v>
      </c>
      <c r="N46" s="47"/>
      <c r="P46" s="78"/>
      <c r="Q46" s="76" t="s">
        <v>398</v>
      </c>
      <c r="R46" s="75">
        <v>0.7</v>
      </c>
      <c r="S46" s="71">
        <v>473</v>
      </c>
      <c r="T46" s="72"/>
    </row>
    <row r="47" spans="1:20" ht="16.5" customHeight="1" x14ac:dyDescent="0.2">
      <c r="A47" s="53">
        <v>1</v>
      </c>
      <c r="B47" s="53">
        <v>3703</v>
      </c>
      <c r="C47" s="85" t="s">
        <v>3912</v>
      </c>
      <c r="D47" s="325" t="s">
        <v>736</v>
      </c>
      <c r="E47" s="326"/>
      <c r="F47" s="325" t="s">
        <v>499</v>
      </c>
      <c r="G47" s="326"/>
      <c r="H47" s="77"/>
      <c r="I47" s="61"/>
      <c r="J47" s="62"/>
      <c r="K47" s="56"/>
      <c r="L47" s="57"/>
      <c r="M47" s="58"/>
      <c r="N47" s="47"/>
      <c r="P47" s="78"/>
      <c r="Q47" s="77"/>
      <c r="R47" s="61"/>
      <c r="S47" s="59">
        <v>789</v>
      </c>
      <c r="T47" s="60"/>
    </row>
    <row r="48" spans="1:20" ht="16.5" customHeight="1" x14ac:dyDescent="0.2">
      <c r="A48" s="53">
        <v>1</v>
      </c>
      <c r="B48" s="53">
        <v>3704</v>
      </c>
      <c r="C48" s="85" t="s">
        <v>3913</v>
      </c>
      <c r="D48" s="327"/>
      <c r="E48" s="328"/>
      <c r="F48" s="327"/>
      <c r="G48" s="328"/>
      <c r="H48" s="55"/>
      <c r="I48" s="49"/>
      <c r="J48" s="50"/>
      <c r="K48" s="56" t="s">
        <v>397</v>
      </c>
      <c r="L48" s="57" t="s">
        <v>398</v>
      </c>
      <c r="M48" s="58">
        <v>1</v>
      </c>
      <c r="N48" s="47"/>
      <c r="P48" s="78"/>
      <c r="Q48" s="47"/>
      <c r="S48" s="59">
        <v>789</v>
      </c>
      <c r="T48" s="60"/>
    </row>
    <row r="49" spans="1:20" ht="16.5" customHeight="1" x14ac:dyDescent="0.2">
      <c r="A49" s="53">
        <v>1</v>
      </c>
      <c r="B49" s="53">
        <v>3705</v>
      </c>
      <c r="C49" s="85" t="s">
        <v>3914</v>
      </c>
      <c r="D49" s="327"/>
      <c r="E49" s="328"/>
      <c r="F49" s="327"/>
      <c r="G49" s="328"/>
      <c r="H49" s="329" t="s">
        <v>399</v>
      </c>
      <c r="I49" s="61" t="s">
        <v>398</v>
      </c>
      <c r="J49" s="62">
        <v>0.7</v>
      </c>
      <c r="K49" s="56"/>
      <c r="L49" s="57"/>
      <c r="M49" s="58"/>
      <c r="N49" s="47"/>
      <c r="P49" s="78"/>
      <c r="Q49" s="47"/>
      <c r="S49" s="59">
        <v>553</v>
      </c>
      <c r="T49" s="60"/>
    </row>
    <row r="50" spans="1:20" ht="16.5" customHeight="1" x14ac:dyDescent="0.2">
      <c r="A50" s="53">
        <v>1</v>
      </c>
      <c r="B50" s="53">
        <v>3706</v>
      </c>
      <c r="C50" s="85" t="s">
        <v>3915</v>
      </c>
      <c r="D50" s="108">
        <v>404</v>
      </c>
      <c r="E50" s="25" t="s">
        <v>394</v>
      </c>
      <c r="F50" s="108">
        <v>183</v>
      </c>
      <c r="G50" s="25" t="s">
        <v>394</v>
      </c>
      <c r="H50" s="355"/>
      <c r="I50" s="49"/>
      <c r="J50" s="50"/>
      <c r="K50" s="56" t="s">
        <v>397</v>
      </c>
      <c r="L50" s="57" t="s">
        <v>398</v>
      </c>
      <c r="M50" s="58">
        <v>1</v>
      </c>
      <c r="N50" s="47"/>
      <c r="P50" s="78"/>
      <c r="Q50" s="55"/>
      <c r="R50" s="49"/>
      <c r="S50" s="59">
        <v>553</v>
      </c>
      <c r="T50" s="60"/>
    </row>
    <row r="51" spans="1:20" ht="16.5" customHeight="1" x14ac:dyDescent="0.2">
      <c r="A51" s="63">
        <v>1</v>
      </c>
      <c r="B51" s="63" t="s">
        <v>1141</v>
      </c>
      <c r="C51" s="87" t="s">
        <v>3916</v>
      </c>
      <c r="D51" s="188"/>
      <c r="F51" s="188"/>
      <c r="H51" s="65"/>
      <c r="I51" s="66"/>
      <c r="J51" s="67"/>
      <c r="K51" s="68"/>
      <c r="L51" s="69"/>
      <c r="M51" s="70"/>
      <c r="N51" s="47"/>
      <c r="P51" s="78"/>
      <c r="Q51" s="331" t="s">
        <v>400</v>
      </c>
      <c r="R51" s="332"/>
      <c r="S51" s="71">
        <v>552</v>
      </c>
      <c r="T51" s="72"/>
    </row>
    <row r="52" spans="1:20" ht="16.5" customHeight="1" x14ac:dyDescent="0.2">
      <c r="A52" s="63">
        <v>1</v>
      </c>
      <c r="B52" s="63" t="s">
        <v>1142</v>
      </c>
      <c r="C52" s="87" t="s">
        <v>3917</v>
      </c>
      <c r="D52" s="188"/>
      <c r="F52" s="188"/>
      <c r="H52" s="73"/>
      <c r="I52" s="74"/>
      <c r="J52" s="75"/>
      <c r="K52" s="68" t="s">
        <v>397</v>
      </c>
      <c r="L52" s="69" t="s">
        <v>398</v>
      </c>
      <c r="M52" s="70">
        <v>1</v>
      </c>
      <c r="N52" s="47"/>
      <c r="P52" s="78"/>
      <c r="Q52" s="333"/>
      <c r="R52" s="334"/>
      <c r="S52" s="71">
        <v>552</v>
      </c>
      <c r="T52" s="72"/>
    </row>
    <row r="53" spans="1:20" ht="16.5" customHeight="1" x14ac:dyDescent="0.2">
      <c r="A53" s="63">
        <v>1</v>
      </c>
      <c r="B53" s="63" t="s">
        <v>1143</v>
      </c>
      <c r="C53" s="87" t="s">
        <v>3918</v>
      </c>
      <c r="D53" s="189"/>
      <c r="F53" s="189"/>
      <c r="H53" s="335" t="s">
        <v>399</v>
      </c>
      <c r="I53" s="66" t="s">
        <v>398</v>
      </c>
      <c r="J53" s="67">
        <v>0.7</v>
      </c>
      <c r="K53" s="68"/>
      <c r="L53" s="69"/>
      <c r="M53" s="70"/>
      <c r="N53" s="47"/>
      <c r="P53" s="78"/>
      <c r="Q53" s="333"/>
      <c r="R53" s="334"/>
      <c r="S53" s="71">
        <v>388</v>
      </c>
      <c r="T53" s="72"/>
    </row>
    <row r="54" spans="1:20" ht="16.5" customHeight="1" x14ac:dyDescent="0.2">
      <c r="A54" s="63">
        <v>1</v>
      </c>
      <c r="B54" s="63" t="s">
        <v>1144</v>
      </c>
      <c r="C54" s="87" t="s">
        <v>3919</v>
      </c>
      <c r="D54" s="189"/>
      <c r="F54" s="189"/>
      <c r="H54" s="356"/>
      <c r="I54" s="74"/>
      <c r="J54" s="75"/>
      <c r="K54" s="68" t="s">
        <v>397</v>
      </c>
      <c r="L54" s="69" t="s">
        <v>398</v>
      </c>
      <c r="M54" s="70">
        <v>1</v>
      </c>
      <c r="N54" s="47"/>
      <c r="P54" s="78"/>
      <c r="Q54" s="76" t="s">
        <v>398</v>
      </c>
      <c r="R54" s="75">
        <v>0.7</v>
      </c>
      <c r="S54" s="71">
        <v>388</v>
      </c>
      <c r="T54" s="72"/>
    </row>
    <row r="55" spans="1:20" ht="16.5" customHeight="1" x14ac:dyDescent="0.2">
      <c r="A55" s="53">
        <v>1</v>
      </c>
      <c r="B55" s="53">
        <v>3707</v>
      </c>
      <c r="C55" s="85" t="s">
        <v>3920</v>
      </c>
      <c r="D55" s="133"/>
      <c r="E55" s="111"/>
      <c r="F55" s="325" t="s">
        <v>478</v>
      </c>
      <c r="G55" s="326"/>
      <c r="H55" s="77"/>
      <c r="I55" s="61"/>
      <c r="J55" s="62"/>
      <c r="K55" s="56"/>
      <c r="L55" s="57"/>
      <c r="M55" s="58"/>
      <c r="N55" s="47"/>
      <c r="P55" s="78"/>
      <c r="Q55" s="77"/>
      <c r="R55" s="61"/>
      <c r="S55" s="59">
        <v>871</v>
      </c>
      <c r="T55" s="60"/>
    </row>
    <row r="56" spans="1:20" ht="16.5" customHeight="1" x14ac:dyDescent="0.2">
      <c r="A56" s="53">
        <v>1</v>
      </c>
      <c r="B56" s="53">
        <v>3708</v>
      </c>
      <c r="C56" s="85" t="s">
        <v>3921</v>
      </c>
      <c r="D56" s="133"/>
      <c r="E56" s="111"/>
      <c r="F56" s="327"/>
      <c r="G56" s="328"/>
      <c r="H56" s="55"/>
      <c r="I56" s="49"/>
      <c r="J56" s="50"/>
      <c r="K56" s="56" t="s">
        <v>397</v>
      </c>
      <c r="L56" s="57" t="s">
        <v>398</v>
      </c>
      <c r="M56" s="58">
        <v>1</v>
      </c>
      <c r="N56" s="47"/>
      <c r="P56" s="78"/>
      <c r="Q56" s="47"/>
      <c r="S56" s="59">
        <v>871</v>
      </c>
      <c r="T56" s="60"/>
    </row>
    <row r="57" spans="1:20" ht="16.5" customHeight="1" x14ac:dyDescent="0.2">
      <c r="A57" s="53">
        <v>1</v>
      </c>
      <c r="B57" s="53">
        <v>3709</v>
      </c>
      <c r="C57" s="85" t="s">
        <v>3922</v>
      </c>
      <c r="D57" s="133"/>
      <c r="E57" s="111"/>
      <c r="F57" s="327"/>
      <c r="G57" s="328"/>
      <c r="H57" s="329" t="s">
        <v>399</v>
      </c>
      <c r="I57" s="61" t="s">
        <v>398</v>
      </c>
      <c r="J57" s="62">
        <v>0.7</v>
      </c>
      <c r="K57" s="56"/>
      <c r="L57" s="57"/>
      <c r="M57" s="58"/>
      <c r="N57" s="47"/>
      <c r="P57" s="78"/>
      <c r="Q57" s="47"/>
      <c r="S57" s="59">
        <v>611</v>
      </c>
      <c r="T57" s="60"/>
    </row>
    <row r="58" spans="1:20" ht="16.5" customHeight="1" x14ac:dyDescent="0.2">
      <c r="A58" s="53">
        <v>1</v>
      </c>
      <c r="B58" s="53">
        <v>3710</v>
      </c>
      <c r="C58" s="85" t="s">
        <v>3923</v>
      </c>
      <c r="D58" s="141"/>
      <c r="E58" s="78"/>
      <c r="F58" s="108">
        <v>265</v>
      </c>
      <c r="G58" s="25" t="s">
        <v>394</v>
      </c>
      <c r="H58" s="355"/>
      <c r="I58" s="49"/>
      <c r="J58" s="50"/>
      <c r="K58" s="56" t="s">
        <v>397</v>
      </c>
      <c r="L58" s="57" t="s">
        <v>398</v>
      </c>
      <c r="M58" s="58">
        <v>1</v>
      </c>
      <c r="N58" s="47"/>
      <c r="P58" s="78"/>
      <c r="Q58" s="55"/>
      <c r="R58" s="49"/>
      <c r="S58" s="59">
        <v>611</v>
      </c>
      <c r="T58" s="60"/>
    </row>
    <row r="59" spans="1:20" ht="16.5" customHeight="1" x14ac:dyDescent="0.2">
      <c r="A59" s="63">
        <v>1</v>
      </c>
      <c r="B59" s="63" t="s">
        <v>1145</v>
      </c>
      <c r="C59" s="87" t="s">
        <v>3924</v>
      </c>
      <c r="D59" s="189"/>
      <c r="F59" s="188"/>
      <c r="H59" s="65"/>
      <c r="I59" s="66"/>
      <c r="J59" s="67"/>
      <c r="K59" s="68"/>
      <c r="L59" s="69"/>
      <c r="M59" s="70"/>
      <c r="N59" s="47"/>
      <c r="P59" s="78"/>
      <c r="Q59" s="331" t="s">
        <v>400</v>
      </c>
      <c r="R59" s="332"/>
      <c r="S59" s="71">
        <v>610</v>
      </c>
      <c r="T59" s="72"/>
    </row>
    <row r="60" spans="1:20" ht="16.5" customHeight="1" x14ac:dyDescent="0.2">
      <c r="A60" s="63">
        <v>1</v>
      </c>
      <c r="B60" s="63" t="s">
        <v>1146</v>
      </c>
      <c r="C60" s="87" t="s">
        <v>3925</v>
      </c>
      <c r="D60" s="189"/>
      <c r="F60" s="188"/>
      <c r="H60" s="73"/>
      <c r="I60" s="74"/>
      <c r="J60" s="75"/>
      <c r="K60" s="68" t="s">
        <v>397</v>
      </c>
      <c r="L60" s="69" t="s">
        <v>398</v>
      </c>
      <c r="M60" s="70">
        <v>1</v>
      </c>
      <c r="N60" s="47"/>
      <c r="P60" s="78"/>
      <c r="Q60" s="333"/>
      <c r="R60" s="334"/>
      <c r="S60" s="71">
        <v>610</v>
      </c>
      <c r="T60" s="72"/>
    </row>
    <row r="61" spans="1:20" ht="16.5" customHeight="1" x14ac:dyDescent="0.2">
      <c r="A61" s="63">
        <v>1</v>
      </c>
      <c r="B61" s="63" t="s">
        <v>1147</v>
      </c>
      <c r="C61" s="87" t="s">
        <v>3926</v>
      </c>
      <c r="D61" s="189"/>
      <c r="F61" s="189"/>
      <c r="H61" s="335" t="s">
        <v>399</v>
      </c>
      <c r="I61" s="66" t="s">
        <v>398</v>
      </c>
      <c r="J61" s="67">
        <v>0.7</v>
      </c>
      <c r="K61" s="68"/>
      <c r="L61" s="69"/>
      <c r="M61" s="70"/>
      <c r="N61" s="47"/>
      <c r="P61" s="78"/>
      <c r="Q61" s="333"/>
      <c r="R61" s="334"/>
      <c r="S61" s="71">
        <v>428</v>
      </c>
      <c r="T61" s="72"/>
    </row>
    <row r="62" spans="1:20" ht="16.5" customHeight="1" x14ac:dyDescent="0.2">
      <c r="A62" s="63">
        <v>1</v>
      </c>
      <c r="B62" s="63" t="s">
        <v>1148</v>
      </c>
      <c r="C62" s="87" t="s">
        <v>3927</v>
      </c>
      <c r="D62" s="189"/>
      <c r="F62" s="189"/>
      <c r="H62" s="356"/>
      <c r="I62" s="74"/>
      <c r="J62" s="75"/>
      <c r="K62" s="68" t="s">
        <v>397</v>
      </c>
      <c r="L62" s="69" t="s">
        <v>398</v>
      </c>
      <c r="M62" s="70">
        <v>1</v>
      </c>
      <c r="N62" s="47"/>
      <c r="P62" s="78"/>
      <c r="Q62" s="76" t="s">
        <v>398</v>
      </c>
      <c r="R62" s="75">
        <v>0.7</v>
      </c>
      <c r="S62" s="71">
        <v>428</v>
      </c>
      <c r="T62" s="72"/>
    </row>
    <row r="63" spans="1:20" ht="16.5" customHeight="1" x14ac:dyDescent="0.2">
      <c r="A63" s="53">
        <v>1</v>
      </c>
      <c r="B63" s="53">
        <v>3711</v>
      </c>
      <c r="C63" s="85" t="s">
        <v>3928</v>
      </c>
      <c r="D63" s="189"/>
      <c r="F63" s="325" t="s">
        <v>462</v>
      </c>
      <c r="G63" s="326"/>
      <c r="H63" s="77"/>
      <c r="I63" s="61"/>
      <c r="J63" s="62"/>
      <c r="K63" s="56"/>
      <c r="L63" s="57"/>
      <c r="M63" s="58"/>
      <c r="N63" s="47"/>
      <c r="P63" s="78"/>
      <c r="Q63" s="77"/>
      <c r="R63" s="61"/>
      <c r="S63" s="59">
        <v>956</v>
      </c>
      <c r="T63" s="60"/>
    </row>
    <row r="64" spans="1:20" ht="16.5" customHeight="1" x14ac:dyDescent="0.2">
      <c r="A64" s="53">
        <v>1</v>
      </c>
      <c r="B64" s="53">
        <v>3712</v>
      </c>
      <c r="C64" s="85" t="s">
        <v>3929</v>
      </c>
      <c r="D64" s="189"/>
      <c r="F64" s="327"/>
      <c r="G64" s="328"/>
      <c r="H64" s="55"/>
      <c r="I64" s="49"/>
      <c r="J64" s="50"/>
      <c r="K64" s="56" t="s">
        <v>397</v>
      </c>
      <c r="L64" s="57" t="s">
        <v>398</v>
      </c>
      <c r="M64" s="58">
        <v>1</v>
      </c>
      <c r="N64" s="47"/>
      <c r="P64" s="78"/>
      <c r="Q64" s="47"/>
      <c r="S64" s="59">
        <v>956</v>
      </c>
      <c r="T64" s="60"/>
    </row>
    <row r="65" spans="1:20" ht="16.5" customHeight="1" x14ac:dyDescent="0.2">
      <c r="A65" s="53">
        <v>1</v>
      </c>
      <c r="B65" s="53">
        <v>3713</v>
      </c>
      <c r="C65" s="85" t="s">
        <v>3930</v>
      </c>
      <c r="D65" s="189"/>
      <c r="F65" s="327"/>
      <c r="G65" s="328"/>
      <c r="H65" s="329" t="s">
        <v>399</v>
      </c>
      <c r="I65" s="61" t="s">
        <v>398</v>
      </c>
      <c r="J65" s="62">
        <v>0.7</v>
      </c>
      <c r="K65" s="56"/>
      <c r="L65" s="57"/>
      <c r="M65" s="58"/>
      <c r="N65" s="47"/>
      <c r="P65" s="78"/>
      <c r="Q65" s="47"/>
      <c r="S65" s="59">
        <v>670</v>
      </c>
      <c r="T65" s="60"/>
    </row>
    <row r="66" spans="1:20" ht="16.5" customHeight="1" x14ac:dyDescent="0.2">
      <c r="A66" s="53">
        <v>1</v>
      </c>
      <c r="B66" s="53">
        <v>3714</v>
      </c>
      <c r="C66" s="85" t="s">
        <v>3931</v>
      </c>
      <c r="D66" s="189"/>
      <c r="F66" s="108">
        <v>350</v>
      </c>
      <c r="G66" s="25" t="s">
        <v>394</v>
      </c>
      <c r="H66" s="355"/>
      <c r="I66" s="49"/>
      <c r="J66" s="50"/>
      <c r="K66" s="56" t="s">
        <v>397</v>
      </c>
      <c r="L66" s="57" t="s">
        <v>398</v>
      </c>
      <c r="M66" s="58">
        <v>1</v>
      </c>
      <c r="N66" s="47"/>
      <c r="P66" s="78"/>
      <c r="Q66" s="55"/>
      <c r="R66" s="49"/>
      <c r="S66" s="59">
        <v>670</v>
      </c>
      <c r="T66" s="60"/>
    </row>
    <row r="67" spans="1:20" ht="16.5" customHeight="1" x14ac:dyDescent="0.2">
      <c r="A67" s="63">
        <v>1</v>
      </c>
      <c r="B67" s="63" t="s">
        <v>1149</v>
      </c>
      <c r="C67" s="87" t="s">
        <v>3932</v>
      </c>
      <c r="D67" s="189"/>
      <c r="F67" s="188"/>
      <c r="H67" s="65"/>
      <c r="I67" s="66"/>
      <c r="J67" s="67"/>
      <c r="K67" s="68"/>
      <c r="L67" s="69"/>
      <c r="M67" s="70"/>
      <c r="N67" s="47"/>
      <c r="P67" s="78"/>
      <c r="Q67" s="331" t="s">
        <v>400</v>
      </c>
      <c r="R67" s="332"/>
      <c r="S67" s="71">
        <v>669</v>
      </c>
      <c r="T67" s="72"/>
    </row>
    <row r="68" spans="1:20" ht="16.5" customHeight="1" x14ac:dyDescent="0.2">
      <c r="A68" s="63">
        <v>1</v>
      </c>
      <c r="B68" s="63" t="s">
        <v>1150</v>
      </c>
      <c r="C68" s="87" t="s">
        <v>3933</v>
      </c>
      <c r="D68" s="189"/>
      <c r="F68" s="188"/>
      <c r="H68" s="73"/>
      <c r="I68" s="74"/>
      <c r="J68" s="75"/>
      <c r="K68" s="68" t="s">
        <v>397</v>
      </c>
      <c r="L68" s="69" t="s">
        <v>398</v>
      </c>
      <c r="M68" s="70">
        <v>1</v>
      </c>
      <c r="N68" s="47"/>
      <c r="P68" s="78"/>
      <c r="Q68" s="333"/>
      <c r="R68" s="334"/>
      <c r="S68" s="71">
        <v>669</v>
      </c>
      <c r="T68" s="72"/>
    </row>
    <row r="69" spans="1:20" ht="16.5" customHeight="1" x14ac:dyDescent="0.2">
      <c r="A69" s="63">
        <v>1</v>
      </c>
      <c r="B69" s="63" t="s">
        <v>1151</v>
      </c>
      <c r="C69" s="87" t="s">
        <v>3934</v>
      </c>
      <c r="D69" s="189"/>
      <c r="F69" s="189"/>
      <c r="H69" s="335" t="s">
        <v>399</v>
      </c>
      <c r="I69" s="66" t="s">
        <v>398</v>
      </c>
      <c r="J69" s="67">
        <v>0.7</v>
      </c>
      <c r="K69" s="68"/>
      <c r="L69" s="69"/>
      <c r="M69" s="70"/>
      <c r="N69" s="47"/>
      <c r="P69" s="78"/>
      <c r="Q69" s="333"/>
      <c r="R69" s="334"/>
      <c r="S69" s="71">
        <v>470</v>
      </c>
      <c r="T69" s="72"/>
    </row>
    <row r="70" spans="1:20" ht="16.5" customHeight="1" x14ac:dyDescent="0.2">
      <c r="A70" s="63">
        <v>1</v>
      </c>
      <c r="B70" s="63" t="s">
        <v>1152</v>
      </c>
      <c r="C70" s="87" t="s">
        <v>3935</v>
      </c>
      <c r="D70" s="189"/>
      <c r="F70" s="189"/>
      <c r="H70" s="356"/>
      <c r="I70" s="74"/>
      <c r="J70" s="75"/>
      <c r="K70" s="68" t="s">
        <v>397</v>
      </c>
      <c r="L70" s="69" t="s">
        <v>398</v>
      </c>
      <c r="M70" s="70">
        <v>1</v>
      </c>
      <c r="N70" s="47"/>
      <c r="P70" s="78"/>
      <c r="Q70" s="76" t="s">
        <v>398</v>
      </c>
      <c r="R70" s="75">
        <v>0.7</v>
      </c>
      <c r="S70" s="71">
        <v>470</v>
      </c>
      <c r="T70" s="72"/>
    </row>
    <row r="71" spans="1:20" ht="16.5" customHeight="1" x14ac:dyDescent="0.2">
      <c r="A71" s="53">
        <v>1</v>
      </c>
      <c r="B71" s="53">
        <v>3715</v>
      </c>
      <c r="C71" s="85" t="s">
        <v>3936</v>
      </c>
      <c r="D71" s="189"/>
      <c r="F71" s="325" t="s">
        <v>480</v>
      </c>
      <c r="G71" s="326"/>
      <c r="H71" s="77"/>
      <c r="I71" s="61"/>
      <c r="J71" s="62"/>
      <c r="K71" s="56"/>
      <c r="L71" s="57"/>
      <c r="M71" s="58"/>
      <c r="N71" s="47"/>
      <c r="P71" s="78"/>
      <c r="Q71" s="77"/>
      <c r="R71" s="61"/>
      <c r="S71" s="59">
        <v>1039</v>
      </c>
      <c r="T71" s="60"/>
    </row>
    <row r="72" spans="1:20" ht="16.5" customHeight="1" x14ac:dyDescent="0.2">
      <c r="A72" s="53">
        <v>1</v>
      </c>
      <c r="B72" s="53">
        <v>3716</v>
      </c>
      <c r="C72" s="85" t="s">
        <v>3937</v>
      </c>
      <c r="D72" s="189"/>
      <c r="F72" s="327"/>
      <c r="G72" s="328"/>
      <c r="H72" s="55"/>
      <c r="I72" s="49"/>
      <c r="J72" s="50"/>
      <c r="K72" s="56" t="s">
        <v>397</v>
      </c>
      <c r="L72" s="57" t="s">
        <v>398</v>
      </c>
      <c r="M72" s="58">
        <v>1</v>
      </c>
      <c r="N72" s="47"/>
      <c r="P72" s="78"/>
      <c r="Q72" s="47"/>
      <c r="S72" s="59">
        <v>1039</v>
      </c>
      <c r="T72" s="60"/>
    </row>
    <row r="73" spans="1:20" ht="16.5" customHeight="1" x14ac:dyDescent="0.2">
      <c r="A73" s="53">
        <v>1</v>
      </c>
      <c r="B73" s="53">
        <v>3717</v>
      </c>
      <c r="C73" s="85" t="s">
        <v>3938</v>
      </c>
      <c r="D73" s="189"/>
      <c r="F73" s="327"/>
      <c r="G73" s="328"/>
      <c r="H73" s="329" t="s">
        <v>399</v>
      </c>
      <c r="I73" s="61" t="s">
        <v>398</v>
      </c>
      <c r="J73" s="62">
        <v>0.7</v>
      </c>
      <c r="K73" s="56"/>
      <c r="L73" s="57"/>
      <c r="M73" s="58"/>
      <c r="N73" s="47"/>
      <c r="P73" s="78"/>
      <c r="Q73" s="47"/>
      <c r="S73" s="59">
        <v>728</v>
      </c>
      <c r="T73" s="60"/>
    </row>
    <row r="74" spans="1:20" ht="16.5" customHeight="1" x14ac:dyDescent="0.2">
      <c r="A74" s="53">
        <v>1</v>
      </c>
      <c r="B74" s="53">
        <v>3718</v>
      </c>
      <c r="C74" s="85" t="s">
        <v>3939</v>
      </c>
      <c r="D74" s="189"/>
      <c r="F74" s="108">
        <v>433</v>
      </c>
      <c r="G74" s="25" t="s">
        <v>394</v>
      </c>
      <c r="H74" s="355"/>
      <c r="I74" s="49"/>
      <c r="J74" s="50"/>
      <c r="K74" s="56" t="s">
        <v>397</v>
      </c>
      <c r="L74" s="57" t="s">
        <v>398</v>
      </c>
      <c r="M74" s="58">
        <v>1</v>
      </c>
      <c r="N74" s="47"/>
      <c r="P74" s="78"/>
      <c r="Q74" s="55"/>
      <c r="R74" s="49"/>
      <c r="S74" s="59">
        <v>728</v>
      </c>
      <c r="T74" s="60"/>
    </row>
    <row r="75" spans="1:20" ht="16.5" customHeight="1" x14ac:dyDescent="0.2">
      <c r="A75" s="63">
        <v>1</v>
      </c>
      <c r="B75" s="63" t="s">
        <v>1153</v>
      </c>
      <c r="C75" s="87" t="s">
        <v>3940</v>
      </c>
      <c r="D75" s="189"/>
      <c r="F75" s="188"/>
      <c r="H75" s="65"/>
      <c r="I75" s="66"/>
      <c r="J75" s="67"/>
      <c r="K75" s="68"/>
      <c r="L75" s="69"/>
      <c r="M75" s="70"/>
      <c r="N75" s="47"/>
      <c r="P75" s="78"/>
      <c r="Q75" s="331" t="s">
        <v>400</v>
      </c>
      <c r="R75" s="332"/>
      <c r="S75" s="71">
        <v>727</v>
      </c>
      <c r="T75" s="72"/>
    </row>
    <row r="76" spans="1:20" ht="16.5" customHeight="1" x14ac:dyDescent="0.2">
      <c r="A76" s="63">
        <v>1</v>
      </c>
      <c r="B76" s="63" t="s">
        <v>1154</v>
      </c>
      <c r="C76" s="87" t="s">
        <v>3941</v>
      </c>
      <c r="D76" s="189"/>
      <c r="F76" s="188"/>
      <c r="H76" s="73"/>
      <c r="I76" s="74"/>
      <c r="J76" s="75"/>
      <c r="K76" s="68" t="s">
        <v>397</v>
      </c>
      <c r="L76" s="69" t="s">
        <v>398</v>
      </c>
      <c r="M76" s="70">
        <v>1</v>
      </c>
      <c r="N76" s="47"/>
      <c r="P76" s="78"/>
      <c r="Q76" s="333"/>
      <c r="R76" s="334"/>
      <c r="S76" s="71">
        <v>727</v>
      </c>
      <c r="T76" s="72"/>
    </row>
    <row r="77" spans="1:20" ht="16.5" customHeight="1" x14ac:dyDescent="0.2">
      <c r="A77" s="63">
        <v>1</v>
      </c>
      <c r="B77" s="63" t="s">
        <v>1155</v>
      </c>
      <c r="C77" s="87" t="s">
        <v>3942</v>
      </c>
      <c r="D77" s="189"/>
      <c r="F77" s="189"/>
      <c r="H77" s="335" t="s">
        <v>399</v>
      </c>
      <c r="I77" s="66" t="s">
        <v>398</v>
      </c>
      <c r="J77" s="67">
        <v>0.7</v>
      </c>
      <c r="K77" s="68"/>
      <c r="L77" s="69"/>
      <c r="M77" s="70"/>
      <c r="N77" s="47"/>
      <c r="P77" s="78"/>
      <c r="Q77" s="333"/>
      <c r="R77" s="334"/>
      <c r="S77" s="71">
        <v>510</v>
      </c>
      <c r="T77" s="72"/>
    </row>
    <row r="78" spans="1:20" ht="16.5" customHeight="1" x14ac:dyDescent="0.2">
      <c r="A78" s="63">
        <v>1</v>
      </c>
      <c r="B78" s="63" t="s">
        <v>1156</v>
      </c>
      <c r="C78" s="87" t="s">
        <v>3943</v>
      </c>
      <c r="D78" s="191"/>
      <c r="E78" s="49"/>
      <c r="F78" s="191"/>
      <c r="G78" s="49"/>
      <c r="H78" s="356"/>
      <c r="I78" s="74"/>
      <c r="J78" s="75"/>
      <c r="K78" s="68" t="s">
        <v>397</v>
      </c>
      <c r="L78" s="69" t="s">
        <v>398</v>
      </c>
      <c r="M78" s="70">
        <v>1</v>
      </c>
      <c r="N78" s="55"/>
      <c r="O78" s="50"/>
      <c r="P78" s="125"/>
      <c r="Q78" s="76" t="s">
        <v>398</v>
      </c>
      <c r="R78" s="75">
        <v>0.7</v>
      </c>
      <c r="S78" s="71">
        <v>510</v>
      </c>
      <c r="T78" s="79"/>
    </row>
    <row r="79" spans="1:20" ht="16.5" customHeight="1" x14ac:dyDescent="0.2">
      <c r="A79" s="44">
        <v>1</v>
      </c>
      <c r="B79" s="44">
        <v>3719</v>
      </c>
      <c r="C79" s="45" t="s">
        <v>3944</v>
      </c>
      <c r="D79" s="327" t="s">
        <v>753</v>
      </c>
      <c r="E79" s="328"/>
      <c r="F79" s="327" t="s">
        <v>499</v>
      </c>
      <c r="G79" s="328"/>
      <c r="H79" s="47"/>
      <c r="K79" s="48"/>
      <c r="L79" s="49"/>
      <c r="M79" s="50"/>
      <c r="N79" s="83" t="s">
        <v>455</v>
      </c>
      <c r="P79" s="78"/>
      <c r="Q79" s="47"/>
      <c r="S79" s="51">
        <v>963</v>
      </c>
      <c r="T79" s="52" t="s">
        <v>396</v>
      </c>
    </row>
    <row r="80" spans="1:20" ht="16.5" customHeight="1" x14ac:dyDescent="0.2">
      <c r="A80" s="53">
        <v>1</v>
      </c>
      <c r="B80" s="53">
        <v>3720</v>
      </c>
      <c r="C80" s="85" t="s">
        <v>3945</v>
      </c>
      <c r="D80" s="327"/>
      <c r="E80" s="328"/>
      <c r="F80" s="327"/>
      <c r="G80" s="328"/>
      <c r="H80" s="55"/>
      <c r="I80" s="49"/>
      <c r="J80" s="50"/>
      <c r="K80" s="56" t="s">
        <v>397</v>
      </c>
      <c r="L80" s="57" t="s">
        <v>398</v>
      </c>
      <c r="M80" s="58">
        <v>1</v>
      </c>
      <c r="N80" s="47" t="s">
        <v>398</v>
      </c>
      <c r="O80" s="26">
        <v>0.5</v>
      </c>
      <c r="P80" s="345" t="s">
        <v>423</v>
      </c>
      <c r="Q80" s="47"/>
      <c r="S80" s="59">
        <v>963</v>
      </c>
      <c r="T80" s="60"/>
    </row>
    <row r="81" spans="1:20" ht="16.5" customHeight="1" x14ac:dyDescent="0.2">
      <c r="A81" s="53">
        <v>1</v>
      </c>
      <c r="B81" s="53">
        <v>3721</v>
      </c>
      <c r="C81" s="85" t="s">
        <v>3946</v>
      </c>
      <c r="D81" s="327"/>
      <c r="E81" s="328"/>
      <c r="F81" s="327"/>
      <c r="G81" s="328"/>
      <c r="H81" s="329" t="s">
        <v>399</v>
      </c>
      <c r="I81" s="61" t="s">
        <v>398</v>
      </c>
      <c r="J81" s="62">
        <v>0.7</v>
      </c>
      <c r="K81" s="56"/>
      <c r="L81" s="57"/>
      <c r="M81" s="58"/>
      <c r="N81" s="47"/>
      <c r="P81" s="345"/>
      <c r="Q81" s="47"/>
      <c r="S81" s="59">
        <v>674</v>
      </c>
      <c r="T81" s="60"/>
    </row>
    <row r="82" spans="1:20" ht="16.5" customHeight="1" x14ac:dyDescent="0.2">
      <c r="A82" s="53">
        <v>1</v>
      </c>
      <c r="B82" s="53">
        <v>3722</v>
      </c>
      <c r="C82" s="85" t="s">
        <v>3947</v>
      </c>
      <c r="D82" s="108">
        <v>587</v>
      </c>
      <c r="E82" s="25" t="s">
        <v>394</v>
      </c>
      <c r="F82" s="108">
        <v>82</v>
      </c>
      <c r="G82" s="25" t="s">
        <v>394</v>
      </c>
      <c r="H82" s="355"/>
      <c r="I82" s="49"/>
      <c r="J82" s="50"/>
      <c r="K82" s="56" t="s">
        <v>397</v>
      </c>
      <c r="L82" s="57" t="s">
        <v>398</v>
      </c>
      <c r="M82" s="58">
        <v>1</v>
      </c>
      <c r="N82" s="47"/>
      <c r="P82" s="78"/>
      <c r="Q82" s="55"/>
      <c r="R82" s="49"/>
      <c r="S82" s="59">
        <v>674</v>
      </c>
      <c r="T82" s="60"/>
    </row>
    <row r="83" spans="1:20" ht="16.5" customHeight="1" x14ac:dyDescent="0.2">
      <c r="A83" s="63">
        <v>1</v>
      </c>
      <c r="B83" s="63" t="s">
        <v>1157</v>
      </c>
      <c r="C83" s="87" t="s">
        <v>3948</v>
      </c>
      <c r="D83" s="188"/>
      <c r="F83" s="188"/>
      <c r="H83" s="65"/>
      <c r="I83" s="66"/>
      <c r="J83" s="67"/>
      <c r="K83" s="68"/>
      <c r="L83" s="69"/>
      <c r="M83" s="70"/>
      <c r="N83" s="47"/>
      <c r="P83" s="78"/>
      <c r="Q83" s="331" t="s">
        <v>400</v>
      </c>
      <c r="R83" s="332"/>
      <c r="S83" s="71">
        <v>674</v>
      </c>
      <c r="T83" s="72"/>
    </row>
    <row r="84" spans="1:20" ht="16.5" customHeight="1" x14ac:dyDescent="0.2">
      <c r="A84" s="63">
        <v>1</v>
      </c>
      <c r="B84" s="63" t="s">
        <v>1158</v>
      </c>
      <c r="C84" s="87" t="s">
        <v>3949</v>
      </c>
      <c r="D84" s="188"/>
      <c r="F84" s="188"/>
      <c r="H84" s="73"/>
      <c r="I84" s="74"/>
      <c r="J84" s="75"/>
      <c r="K84" s="68" t="s">
        <v>397</v>
      </c>
      <c r="L84" s="69" t="s">
        <v>398</v>
      </c>
      <c r="M84" s="70">
        <v>1</v>
      </c>
      <c r="N84" s="47"/>
      <c r="P84" s="78"/>
      <c r="Q84" s="333"/>
      <c r="R84" s="334"/>
      <c r="S84" s="71">
        <v>674</v>
      </c>
      <c r="T84" s="72"/>
    </row>
    <row r="85" spans="1:20" ht="16.5" customHeight="1" x14ac:dyDescent="0.2">
      <c r="A85" s="63">
        <v>1</v>
      </c>
      <c r="B85" s="63" t="s">
        <v>1159</v>
      </c>
      <c r="C85" s="87" t="s">
        <v>3950</v>
      </c>
      <c r="D85" s="189"/>
      <c r="F85" s="189"/>
      <c r="H85" s="335" t="s">
        <v>399</v>
      </c>
      <c r="I85" s="66" t="s">
        <v>398</v>
      </c>
      <c r="J85" s="67">
        <v>0.7</v>
      </c>
      <c r="K85" s="68"/>
      <c r="L85" s="69"/>
      <c r="M85" s="70"/>
      <c r="N85" s="47"/>
      <c r="P85" s="78"/>
      <c r="Q85" s="333"/>
      <c r="R85" s="334"/>
      <c r="S85" s="71">
        <v>472</v>
      </c>
      <c r="T85" s="72"/>
    </row>
    <row r="86" spans="1:20" ht="16.5" customHeight="1" x14ac:dyDescent="0.2">
      <c r="A86" s="63">
        <v>1</v>
      </c>
      <c r="B86" s="63" t="s">
        <v>1160</v>
      </c>
      <c r="C86" s="87" t="s">
        <v>3951</v>
      </c>
      <c r="D86" s="189"/>
      <c r="F86" s="189"/>
      <c r="H86" s="356"/>
      <c r="I86" s="74"/>
      <c r="J86" s="75"/>
      <c r="K86" s="68" t="s">
        <v>397</v>
      </c>
      <c r="L86" s="69" t="s">
        <v>398</v>
      </c>
      <c r="M86" s="70">
        <v>1</v>
      </c>
      <c r="N86" s="47"/>
      <c r="P86" s="78"/>
      <c r="Q86" s="76" t="s">
        <v>398</v>
      </c>
      <c r="R86" s="75">
        <v>0.7</v>
      </c>
      <c r="S86" s="71">
        <v>472</v>
      </c>
      <c r="T86" s="72"/>
    </row>
    <row r="87" spans="1:20" ht="16.5" customHeight="1" x14ac:dyDescent="0.2">
      <c r="A87" s="53">
        <v>1</v>
      </c>
      <c r="B87" s="53">
        <v>3723</v>
      </c>
      <c r="C87" s="85" t="s">
        <v>3952</v>
      </c>
      <c r="D87" s="189"/>
      <c r="F87" s="325" t="s">
        <v>478</v>
      </c>
      <c r="G87" s="326"/>
      <c r="H87" s="77"/>
      <c r="I87" s="61"/>
      <c r="J87" s="62"/>
      <c r="K87" s="56"/>
      <c r="L87" s="57"/>
      <c r="M87" s="58"/>
      <c r="N87" s="47"/>
      <c r="P87" s="78"/>
      <c r="Q87" s="77"/>
      <c r="R87" s="61"/>
      <c r="S87" s="59">
        <v>1048</v>
      </c>
      <c r="T87" s="60"/>
    </row>
    <row r="88" spans="1:20" ht="16.5" customHeight="1" x14ac:dyDescent="0.2">
      <c r="A88" s="53">
        <v>1</v>
      </c>
      <c r="B88" s="53">
        <v>3724</v>
      </c>
      <c r="C88" s="85" t="s">
        <v>3953</v>
      </c>
      <c r="D88" s="189"/>
      <c r="F88" s="327"/>
      <c r="G88" s="328"/>
      <c r="H88" s="55"/>
      <c r="I88" s="49"/>
      <c r="J88" s="50"/>
      <c r="K88" s="56" t="s">
        <v>397</v>
      </c>
      <c r="L88" s="57" t="s">
        <v>398</v>
      </c>
      <c r="M88" s="58">
        <v>1</v>
      </c>
      <c r="N88" s="47"/>
      <c r="P88" s="78"/>
      <c r="Q88" s="47"/>
      <c r="S88" s="59">
        <v>1048</v>
      </c>
      <c r="T88" s="60"/>
    </row>
    <row r="89" spans="1:20" ht="16.5" customHeight="1" x14ac:dyDescent="0.2">
      <c r="A89" s="53">
        <v>1</v>
      </c>
      <c r="B89" s="53">
        <v>3725</v>
      </c>
      <c r="C89" s="85" t="s">
        <v>3954</v>
      </c>
      <c r="D89" s="189"/>
      <c r="F89" s="327"/>
      <c r="G89" s="328"/>
      <c r="H89" s="329" t="s">
        <v>399</v>
      </c>
      <c r="I89" s="61" t="s">
        <v>398</v>
      </c>
      <c r="J89" s="62">
        <v>0.7</v>
      </c>
      <c r="K89" s="56"/>
      <c r="L89" s="57"/>
      <c r="M89" s="58"/>
      <c r="N89" s="47"/>
      <c r="P89" s="78"/>
      <c r="Q89" s="47"/>
      <c r="S89" s="59">
        <v>734</v>
      </c>
      <c r="T89" s="60"/>
    </row>
    <row r="90" spans="1:20" ht="16.5" customHeight="1" x14ac:dyDescent="0.2">
      <c r="A90" s="53">
        <v>1</v>
      </c>
      <c r="B90" s="53">
        <v>3726</v>
      </c>
      <c r="C90" s="85" t="s">
        <v>3955</v>
      </c>
      <c r="D90" s="189"/>
      <c r="F90" s="108">
        <v>167</v>
      </c>
      <c r="G90" s="25" t="s">
        <v>394</v>
      </c>
      <c r="H90" s="355"/>
      <c r="I90" s="49"/>
      <c r="J90" s="50"/>
      <c r="K90" s="56" t="s">
        <v>397</v>
      </c>
      <c r="L90" s="57" t="s">
        <v>398</v>
      </c>
      <c r="M90" s="58">
        <v>1</v>
      </c>
      <c r="N90" s="47"/>
      <c r="P90" s="78"/>
      <c r="Q90" s="55"/>
      <c r="R90" s="49"/>
      <c r="S90" s="59">
        <v>734</v>
      </c>
      <c r="T90" s="60"/>
    </row>
    <row r="91" spans="1:20" ht="16.5" customHeight="1" x14ac:dyDescent="0.2">
      <c r="A91" s="63">
        <v>1</v>
      </c>
      <c r="B91" s="63" t="s">
        <v>1161</v>
      </c>
      <c r="C91" s="87" t="s">
        <v>3956</v>
      </c>
      <c r="D91" s="189"/>
      <c r="F91" s="188"/>
      <c r="H91" s="65"/>
      <c r="I91" s="66"/>
      <c r="J91" s="67"/>
      <c r="K91" s="68"/>
      <c r="L91" s="69"/>
      <c r="M91" s="70"/>
      <c r="N91" s="47"/>
      <c r="P91" s="78"/>
      <c r="Q91" s="331" t="s">
        <v>400</v>
      </c>
      <c r="R91" s="332"/>
      <c r="S91" s="71">
        <v>734</v>
      </c>
      <c r="T91" s="72"/>
    </row>
    <row r="92" spans="1:20" ht="16.5" customHeight="1" x14ac:dyDescent="0.2">
      <c r="A92" s="63">
        <v>1</v>
      </c>
      <c r="B92" s="63" t="s">
        <v>1162</v>
      </c>
      <c r="C92" s="87" t="s">
        <v>3957</v>
      </c>
      <c r="D92" s="189"/>
      <c r="F92" s="188"/>
      <c r="H92" s="73"/>
      <c r="I92" s="74"/>
      <c r="J92" s="75"/>
      <c r="K92" s="68" t="s">
        <v>397</v>
      </c>
      <c r="L92" s="69" t="s">
        <v>398</v>
      </c>
      <c r="M92" s="70">
        <v>1</v>
      </c>
      <c r="N92" s="47"/>
      <c r="P92" s="78"/>
      <c r="Q92" s="333"/>
      <c r="R92" s="334"/>
      <c r="S92" s="71">
        <v>734</v>
      </c>
      <c r="T92" s="72"/>
    </row>
    <row r="93" spans="1:20" ht="16.5" customHeight="1" x14ac:dyDescent="0.2">
      <c r="A93" s="63">
        <v>1</v>
      </c>
      <c r="B93" s="63" t="s">
        <v>1163</v>
      </c>
      <c r="C93" s="87" t="s">
        <v>3958</v>
      </c>
      <c r="D93" s="189"/>
      <c r="F93" s="189"/>
      <c r="H93" s="335" t="s">
        <v>399</v>
      </c>
      <c r="I93" s="66" t="s">
        <v>398</v>
      </c>
      <c r="J93" s="67">
        <v>0.7</v>
      </c>
      <c r="K93" s="68"/>
      <c r="L93" s="69"/>
      <c r="M93" s="70"/>
      <c r="N93" s="47"/>
      <c r="P93" s="78"/>
      <c r="Q93" s="333"/>
      <c r="R93" s="334"/>
      <c r="S93" s="71">
        <v>514</v>
      </c>
      <c r="T93" s="72"/>
    </row>
    <row r="94" spans="1:20" ht="16.5" customHeight="1" x14ac:dyDescent="0.2">
      <c r="A94" s="63">
        <v>1</v>
      </c>
      <c r="B94" s="63" t="s">
        <v>1164</v>
      </c>
      <c r="C94" s="87" t="s">
        <v>3959</v>
      </c>
      <c r="D94" s="189"/>
      <c r="F94" s="189"/>
      <c r="H94" s="356"/>
      <c r="I94" s="74"/>
      <c r="J94" s="75"/>
      <c r="K94" s="68" t="s">
        <v>397</v>
      </c>
      <c r="L94" s="69" t="s">
        <v>398</v>
      </c>
      <c r="M94" s="70">
        <v>1</v>
      </c>
      <c r="N94" s="47"/>
      <c r="P94" s="78"/>
      <c r="Q94" s="76" t="s">
        <v>398</v>
      </c>
      <c r="R94" s="75">
        <v>0.7</v>
      </c>
      <c r="S94" s="71">
        <v>514</v>
      </c>
      <c r="T94" s="72"/>
    </row>
    <row r="95" spans="1:20" ht="16.5" customHeight="1" x14ac:dyDescent="0.2">
      <c r="A95" s="53">
        <v>1</v>
      </c>
      <c r="B95" s="53">
        <v>3727</v>
      </c>
      <c r="C95" s="85" t="s">
        <v>3960</v>
      </c>
      <c r="D95" s="189"/>
      <c r="F95" s="325" t="s">
        <v>462</v>
      </c>
      <c r="G95" s="326"/>
      <c r="H95" s="77"/>
      <c r="I95" s="61"/>
      <c r="J95" s="62"/>
      <c r="K95" s="56"/>
      <c r="L95" s="57"/>
      <c r="M95" s="58"/>
      <c r="N95" s="47"/>
      <c r="P95" s="78"/>
      <c r="Q95" s="77"/>
      <c r="R95" s="61"/>
      <c r="S95" s="59">
        <v>1131</v>
      </c>
      <c r="T95" s="60"/>
    </row>
    <row r="96" spans="1:20" ht="16.5" customHeight="1" x14ac:dyDescent="0.2">
      <c r="A96" s="53">
        <v>1</v>
      </c>
      <c r="B96" s="53">
        <v>3728</v>
      </c>
      <c r="C96" s="85" t="s">
        <v>3961</v>
      </c>
      <c r="D96" s="189"/>
      <c r="F96" s="327"/>
      <c r="G96" s="328"/>
      <c r="H96" s="55"/>
      <c r="I96" s="49"/>
      <c r="J96" s="50"/>
      <c r="K96" s="56" t="s">
        <v>397</v>
      </c>
      <c r="L96" s="57" t="s">
        <v>398</v>
      </c>
      <c r="M96" s="58">
        <v>1</v>
      </c>
      <c r="N96" s="47"/>
      <c r="P96" s="78"/>
      <c r="Q96" s="47"/>
      <c r="S96" s="59">
        <v>1131</v>
      </c>
      <c r="T96" s="60"/>
    </row>
    <row r="97" spans="1:20" ht="16.5" customHeight="1" x14ac:dyDescent="0.2">
      <c r="A97" s="53">
        <v>1</v>
      </c>
      <c r="B97" s="53">
        <v>3729</v>
      </c>
      <c r="C97" s="85" t="s">
        <v>3962</v>
      </c>
      <c r="D97" s="189"/>
      <c r="F97" s="327"/>
      <c r="G97" s="328"/>
      <c r="H97" s="329" t="s">
        <v>399</v>
      </c>
      <c r="I97" s="61" t="s">
        <v>398</v>
      </c>
      <c r="J97" s="62">
        <v>0.7</v>
      </c>
      <c r="K97" s="56"/>
      <c r="L97" s="57"/>
      <c r="M97" s="58"/>
      <c r="N97" s="47"/>
      <c r="P97" s="78"/>
      <c r="Q97" s="47"/>
      <c r="S97" s="59">
        <v>792</v>
      </c>
      <c r="T97" s="60"/>
    </row>
    <row r="98" spans="1:20" ht="16.5" customHeight="1" x14ac:dyDescent="0.2">
      <c r="A98" s="53">
        <v>1</v>
      </c>
      <c r="B98" s="53">
        <v>3730</v>
      </c>
      <c r="C98" s="85" t="s">
        <v>3963</v>
      </c>
      <c r="D98" s="189"/>
      <c r="F98" s="108">
        <v>250</v>
      </c>
      <c r="G98" s="25" t="s">
        <v>394</v>
      </c>
      <c r="H98" s="355"/>
      <c r="I98" s="49"/>
      <c r="J98" s="50"/>
      <c r="K98" s="56" t="s">
        <v>397</v>
      </c>
      <c r="L98" s="57" t="s">
        <v>398</v>
      </c>
      <c r="M98" s="58">
        <v>1</v>
      </c>
      <c r="N98" s="47"/>
      <c r="P98" s="78"/>
      <c r="Q98" s="55"/>
      <c r="R98" s="49"/>
      <c r="S98" s="59">
        <v>792</v>
      </c>
      <c r="T98" s="60"/>
    </row>
    <row r="99" spans="1:20" ht="16.5" customHeight="1" x14ac:dyDescent="0.2">
      <c r="A99" s="63">
        <v>1</v>
      </c>
      <c r="B99" s="63" t="s">
        <v>1165</v>
      </c>
      <c r="C99" s="87" t="s">
        <v>3964</v>
      </c>
      <c r="D99" s="189"/>
      <c r="F99" s="188"/>
      <c r="H99" s="65"/>
      <c r="I99" s="66"/>
      <c r="J99" s="67"/>
      <c r="K99" s="68"/>
      <c r="L99" s="69"/>
      <c r="M99" s="70"/>
      <c r="N99" s="47"/>
      <c r="P99" s="78"/>
      <c r="Q99" s="331" t="s">
        <v>400</v>
      </c>
      <c r="R99" s="332"/>
      <c r="S99" s="71">
        <v>792</v>
      </c>
      <c r="T99" s="72"/>
    </row>
    <row r="100" spans="1:20" ht="16.5" customHeight="1" x14ac:dyDescent="0.2">
      <c r="A100" s="63">
        <v>1</v>
      </c>
      <c r="B100" s="63" t="s">
        <v>1166</v>
      </c>
      <c r="C100" s="87" t="s">
        <v>3965</v>
      </c>
      <c r="D100" s="189"/>
      <c r="F100" s="188"/>
      <c r="H100" s="73"/>
      <c r="I100" s="74"/>
      <c r="J100" s="75"/>
      <c r="K100" s="68" t="s">
        <v>397</v>
      </c>
      <c r="L100" s="69" t="s">
        <v>398</v>
      </c>
      <c r="M100" s="70">
        <v>1</v>
      </c>
      <c r="N100" s="47"/>
      <c r="P100" s="78"/>
      <c r="Q100" s="333"/>
      <c r="R100" s="334"/>
      <c r="S100" s="71">
        <v>792</v>
      </c>
      <c r="T100" s="72"/>
    </row>
    <row r="101" spans="1:20" ht="16.5" customHeight="1" x14ac:dyDescent="0.2">
      <c r="A101" s="63">
        <v>1</v>
      </c>
      <c r="B101" s="63" t="s">
        <v>1167</v>
      </c>
      <c r="C101" s="87" t="s">
        <v>3966</v>
      </c>
      <c r="D101" s="189"/>
      <c r="F101" s="189"/>
      <c r="H101" s="335" t="s">
        <v>399</v>
      </c>
      <c r="I101" s="66" t="s">
        <v>398</v>
      </c>
      <c r="J101" s="67">
        <v>0.7</v>
      </c>
      <c r="K101" s="68"/>
      <c r="L101" s="69"/>
      <c r="M101" s="70"/>
      <c r="N101" s="47"/>
      <c r="P101" s="78"/>
      <c r="Q101" s="333"/>
      <c r="R101" s="334"/>
      <c r="S101" s="71">
        <v>555</v>
      </c>
      <c r="T101" s="72"/>
    </row>
    <row r="102" spans="1:20" ht="16.5" customHeight="1" x14ac:dyDescent="0.2">
      <c r="A102" s="63">
        <v>1</v>
      </c>
      <c r="B102" s="63" t="s">
        <v>1168</v>
      </c>
      <c r="C102" s="87" t="s">
        <v>3967</v>
      </c>
      <c r="D102" s="189"/>
      <c r="F102" s="189"/>
      <c r="H102" s="356"/>
      <c r="I102" s="74"/>
      <c r="J102" s="75"/>
      <c r="K102" s="68" t="s">
        <v>397</v>
      </c>
      <c r="L102" s="69" t="s">
        <v>398</v>
      </c>
      <c r="M102" s="70">
        <v>1</v>
      </c>
      <c r="N102" s="47"/>
      <c r="P102" s="78"/>
      <c r="Q102" s="76" t="s">
        <v>398</v>
      </c>
      <c r="R102" s="75">
        <v>0.7</v>
      </c>
      <c r="S102" s="71">
        <v>555</v>
      </c>
      <c r="T102" s="72"/>
    </row>
    <row r="103" spans="1:20" ht="16.5" customHeight="1" x14ac:dyDescent="0.2">
      <c r="A103" s="53">
        <v>1</v>
      </c>
      <c r="B103" s="53">
        <v>3731</v>
      </c>
      <c r="C103" s="85" t="s">
        <v>3968</v>
      </c>
      <c r="D103" s="325" t="s">
        <v>442</v>
      </c>
      <c r="E103" s="326"/>
      <c r="F103" s="325" t="s">
        <v>499</v>
      </c>
      <c r="G103" s="326"/>
      <c r="H103" s="77"/>
      <c r="I103" s="61"/>
      <c r="J103" s="62"/>
      <c r="K103" s="56"/>
      <c r="L103" s="57"/>
      <c r="M103" s="58"/>
      <c r="N103" s="47"/>
      <c r="P103" s="78"/>
      <c r="Q103" s="77"/>
      <c r="R103" s="61"/>
      <c r="S103" s="59">
        <v>1089</v>
      </c>
      <c r="T103" s="60"/>
    </row>
    <row r="104" spans="1:20" ht="16.5" customHeight="1" x14ac:dyDescent="0.2">
      <c r="A104" s="53">
        <v>1</v>
      </c>
      <c r="B104" s="53">
        <v>3732</v>
      </c>
      <c r="C104" s="85" t="s">
        <v>3969</v>
      </c>
      <c r="D104" s="327"/>
      <c r="E104" s="328"/>
      <c r="F104" s="327"/>
      <c r="G104" s="328"/>
      <c r="H104" s="55"/>
      <c r="I104" s="49"/>
      <c r="J104" s="50"/>
      <c r="K104" s="56" t="s">
        <v>397</v>
      </c>
      <c r="L104" s="57" t="s">
        <v>398</v>
      </c>
      <c r="M104" s="58">
        <v>1</v>
      </c>
      <c r="N104" s="47"/>
      <c r="P104" s="78"/>
      <c r="Q104" s="47"/>
      <c r="S104" s="59">
        <v>1089</v>
      </c>
      <c r="T104" s="60"/>
    </row>
    <row r="105" spans="1:20" ht="16.5" customHeight="1" x14ac:dyDescent="0.2">
      <c r="A105" s="53">
        <v>1</v>
      </c>
      <c r="B105" s="53">
        <v>3733</v>
      </c>
      <c r="C105" s="85" t="s">
        <v>3970</v>
      </c>
      <c r="D105" s="327"/>
      <c r="E105" s="328"/>
      <c r="F105" s="327"/>
      <c r="G105" s="328"/>
      <c r="H105" s="329" t="s">
        <v>399</v>
      </c>
      <c r="I105" s="61" t="s">
        <v>398</v>
      </c>
      <c r="J105" s="62">
        <v>0.7</v>
      </c>
      <c r="K105" s="56"/>
      <c r="L105" s="57"/>
      <c r="M105" s="58"/>
      <c r="N105" s="47"/>
      <c r="P105" s="78"/>
      <c r="Q105" s="47"/>
      <c r="S105" s="59">
        <v>762</v>
      </c>
      <c r="T105" s="60"/>
    </row>
    <row r="106" spans="1:20" ht="16.5" customHeight="1" x14ac:dyDescent="0.2">
      <c r="A106" s="53">
        <v>1</v>
      </c>
      <c r="B106" s="53">
        <v>3734</v>
      </c>
      <c r="C106" s="85" t="s">
        <v>3971</v>
      </c>
      <c r="D106" s="108">
        <v>669</v>
      </c>
      <c r="E106" s="25" t="s">
        <v>394</v>
      </c>
      <c r="F106" s="108">
        <v>85</v>
      </c>
      <c r="G106" s="25" t="s">
        <v>394</v>
      </c>
      <c r="H106" s="355"/>
      <c r="I106" s="49"/>
      <c r="J106" s="50"/>
      <c r="K106" s="56" t="s">
        <v>397</v>
      </c>
      <c r="L106" s="57" t="s">
        <v>398</v>
      </c>
      <c r="M106" s="58">
        <v>1</v>
      </c>
      <c r="N106" s="47"/>
      <c r="P106" s="78"/>
      <c r="Q106" s="55"/>
      <c r="R106" s="49"/>
      <c r="S106" s="59">
        <v>762</v>
      </c>
      <c r="T106" s="60"/>
    </row>
    <row r="107" spans="1:20" ht="16.5" customHeight="1" x14ac:dyDescent="0.2">
      <c r="A107" s="63">
        <v>1</v>
      </c>
      <c r="B107" s="63" t="s">
        <v>1169</v>
      </c>
      <c r="C107" s="87" t="s">
        <v>3972</v>
      </c>
      <c r="D107" s="188"/>
      <c r="F107" s="188"/>
      <c r="H107" s="65"/>
      <c r="I107" s="66"/>
      <c r="J107" s="67"/>
      <c r="K107" s="68"/>
      <c r="L107" s="69"/>
      <c r="M107" s="70"/>
      <c r="N107" s="47"/>
      <c r="P107" s="78"/>
      <c r="Q107" s="331" t="s">
        <v>400</v>
      </c>
      <c r="R107" s="332"/>
      <c r="S107" s="71">
        <v>763</v>
      </c>
      <c r="T107" s="72"/>
    </row>
    <row r="108" spans="1:20" ht="16.5" customHeight="1" x14ac:dyDescent="0.2">
      <c r="A108" s="63">
        <v>1</v>
      </c>
      <c r="B108" s="63" t="s">
        <v>1170</v>
      </c>
      <c r="C108" s="87" t="s">
        <v>3973</v>
      </c>
      <c r="D108" s="188"/>
      <c r="F108" s="188"/>
      <c r="H108" s="73"/>
      <c r="I108" s="74"/>
      <c r="J108" s="75"/>
      <c r="K108" s="68" t="s">
        <v>397</v>
      </c>
      <c r="L108" s="69" t="s">
        <v>398</v>
      </c>
      <c r="M108" s="70">
        <v>1</v>
      </c>
      <c r="N108" s="47"/>
      <c r="P108" s="78"/>
      <c r="Q108" s="333"/>
      <c r="R108" s="334"/>
      <c r="S108" s="71">
        <v>763</v>
      </c>
      <c r="T108" s="72"/>
    </row>
    <row r="109" spans="1:20" ht="16.5" customHeight="1" x14ac:dyDescent="0.2">
      <c r="A109" s="63">
        <v>1</v>
      </c>
      <c r="B109" s="63" t="s">
        <v>1171</v>
      </c>
      <c r="C109" s="87" t="s">
        <v>3974</v>
      </c>
      <c r="D109" s="189"/>
      <c r="F109" s="189"/>
      <c r="H109" s="335" t="s">
        <v>399</v>
      </c>
      <c r="I109" s="66" t="s">
        <v>398</v>
      </c>
      <c r="J109" s="67">
        <v>0.7</v>
      </c>
      <c r="K109" s="68"/>
      <c r="L109" s="69"/>
      <c r="M109" s="70"/>
      <c r="N109" s="47"/>
      <c r="P109" s="78"/>
      <c r="Q109" s="333"/>
      <c r="R109" s="334"/>
      <c r="S109" s="71">
        <v>533</v>
      </c>
      <c r="T109" s="72"/>
    </row>
    <row r="110" spans="1:20" ht="16.5" customHeight="1" x14ac:dyDescent="0.2">
      <c r="A110" s="63">
        <v>1</v>
      </c>
      <c r="B110" s="63" t="s">
        <v>1172</v>
      </c>
      <c r="C110" s="87" t="s">
        <v>3975</v>
      </c>
      <c r="D110" s="189"/>
      <c r="F110" s="189"/>
      <c r="H110" s="356"/>
      <c r="I110" s="74"/>
      <c r="J110" s="75"/>
      <c r="K110" s="68" t="s">
        <v>397</v>
      </c>
      <c r="L110" s="69" t="s">
        <v>398</v>
      </c>
      <c r="M110" s="70">
        <v>1</v>
      </c>
      <c r="N110" s="47"/>
      <c r="P110" s="78"/>
      <c r="Q110" s="76" t="s">
        <v>398</v>
      </c>
      <c r="R110" s="75">
        <v>0.7</v>
      </c>
      <c r="S110" s="71">
        <v>533</v>
      </c>
      <c r="T110" s="72"/>
    </row>
    <row r="111" spans="1:20" ht="16.5" customHeight="1" x14ac:dyDescent="0.2">
      <c r="A111" s="53">
        <v>1</v>
      </c>
      <c r="B111" s="53">
        <v>3735</v>
      </c>
      <c r="C111" s="85" t="s">
        <v>3976</v>
      </c>
      <c r="D111" s="189"/>
      <c r="F111" s="325" t="s">
        <v>478</v>
      </c>
      <c r="G111" s="326"/>
      <c r="H111" s="77"/>
      <c r="I111" s="61"/>
      <c r="J111" s="62"/>
      <c r="K111" s="56"/>
      <c r="L111" s="57"/>
      <c r="M111" s="58"/>
      <c r="N111" s="47"/>
      <c r="P111" s="78"/>
      <c r="Q111" s="77"/>
      <c r="R111" s="61"/>
      <c r="S111" s="59">
        <v>1172</v>
      </c>
      <c r="T111" s="60"/>
    </row>
    <row r="112" spans="1:20" ht="16.5" customHeight="1" x14ac:dyDescent="0.2">
      <c r="A112" s="53">
        <v>1</v>
      </c>
      <c r="B112" s="53">
        <v>3736</v>
      </c>
      <c r="C112" s="85" t="s">
        <v>3977</v>
      </c>
      <c r="D112" s="189"/>
      <c r="F112" s="327"/>
      <c r="G112" s="328"/>
      <c r="H112" s="55"/>
      <c r="I112" s="49"/>
      <c r="J112" s="50"/>
      <c r="K112" s="56" t="s">
        <v>397</v>
      </c>
      <c r="L112" s="57" t="s">
        <v>398</v>
      </c>
      <c r="M112" s="58">
        <v>1</v>
      </c>
      <c r="N112" s="47"/>
      <c r="P112" s="78"/>
      <c r="Q112" s="47"/>
      <c r="S112" s="59">
        <v>1172</v>
      </c>
      <c r="T112" s="60"/>
    </row>
    <row r="113" spans="1:20" ht="16.5" customHeight="1" x14ac:dyDescent="0.2">
      <c r="A113" s="53">
        <v>1</v>
      </c>
      <c r="B113" s="53">
        <v>3737</v>
      </c>
      <c r="C113" s="85" t="s">
        <v>3978</v>
      </c>
      <c r="D113" s="189"/>
      <c r="F113" s="327"/>
      <c r="G113" s="328"/>
      <c r="H113" s="329" t="s">
        <v>399</v>
      </c>
      <c r="I113" s="61" t="s">
        <v>398</v>
      </c>
      <c r="J113" s="62">
        <v>0.7</v>
      </c>
      <c r="K113" s="56"/>
      <c r="L113" s="57"/>
      <c r="M113" s="58"/>
      <c r="N113" s="47"/>
      <c r="P113" s="78"/>
      <c r="Q113" s="47"/>
      <c r="S113" s="59">
        <v>820</v>
      </c>
      <c r="T113" s="60"/>
    </row>
    <row r="114" spans="1:20" ht="16.5" customHeight="1" x14ac:dyDescent="0.2">
      <c r="A114" s="53">
        <v>1</v>
      </c>
      <c r="B114" s="53">
        <v>3738</v>
      </c>
      <c r="C114" s="85" t="s">
        <v>3979</v>
      </c>
      <c r="D114" s="189"/>
      <c r="F114" s="108">
        <v>168</v>
      </c>
      <c r="G114" s="25" t="s">
        <v>394</v>
      </c>
      <c r="H114" s="355"/>
      <c r="I114" s="49"/>
      <c r="J114" s="50"/>
      <c r="K114" s="56" t="s">
        <v>397</v>
      </c>
      <c r="L114" s="57" t="s">
        <v>398</v>
      </c>
      <c r="M114" s="58">
        <v>1</v>
      </c>
      <c r="N114" s="47"/>
      <c r="P114" s="78"/>
      <c r="Q114" s="55"/>
      <c r="R114" s="49"/>
      <c r="S114" s="59">
        <v>820</v>
      </c>
      <c r="T114" s="60"/>
    </row>
    <row r="115" spans="1:20" ht="16.5" customHeight="1" x14ac:dyDescent="0.2">
      <c r="A115" s="63">
        <v>1</v>
      </c>
      <c r="B115" s="63" t="s">
        <v>1173</v>
      </c>
      <c r="C115" s="87" t="s">
        <v>3980</v>
      </c>
      <c r="D115" s="189"/>
      <c r="F115" s="188"/>
      <c r="H115" s="65"/>
      <c r="I115" s="66"/>
      <c r="J115" s="67"/>
      <c r="K115" s="68"/>
      <c r="L115" s="69"/>
      <c r="M115" s="70"/>
      <c r="N115" s="47"/>
      <c r="P115" s="78"/>
      <c r="Q115" s="331" t="s">
        <v>400</v>
      </c>
      <c r="R115" s="332"/>
      <c r="S115" s="71">
        <v>821</v>
      </c>
      <c r="T115" s="72"/>
    </row>
    <row r="116" spans="1:20" ht="16.5" customHeight="1" x14ac:dyDescent="0.2">
      <c r="A116" s="63">
        <v>1</v>
      </c>
      <c r="B116" s="63" t="s">
        <v>1174</v>
      </c>
      <c r="C116" s="87" t="s">
        <v>3981</v>
      </c>
      <c r="D116" s="189"/>
      <c r="F116" s="188"/>
      <c r="H116" s="73"/>
      <c r="I116" s="74"/>
      <c r="J116" s="75"/>
      <c r="K116" s="68" t="s">
        <v>397</v>
      </c>
      <c r="L116" s="69" t="s">
        <v>398</v>
      </c>
      <c r="M116" s="70">
        <v>1</v>
      </c>
      <c r="N116" s="47"/>
      <c r="P116" s="78"/>
      <c r="Q116" s="333"/>
      <c r="R116" s="334"/>
      <c r="S116" s="71">
        <v>821</v>
      </c>
      <c r="T116" s="72"/>
    </row>
    <row r="117" spans="1:20" ht="16.5" customHeight="1" x14ac:dyDescent="0.2">
      <c r="A117" s="63">
        <v>1</v>
      </c>
      <c r="B117" s="63" t="s">
        <v>1175</v>
      </c>
      <c r="C117" s="87" t="s">
        <v>3982</v>
      </c>
      <c r="D117" s="189"/>
      <c r="F117" s="189"/>
      <c r="H117" s="335" t="s">
        <v>399</v>
      </c>
      <c r="I117" s="66" t="s">
        <v>398</v>
      </c>
      <c r="J117" s="67">
        <v>0.7</v>
      </c>
      <c r="K117" s="68"/>
      <c r="L117" s="69"/>
      <c r="M117" s="70"/>
      <c r="N117" s="47"/>
      <c r="P117" s="78"/>
      <c r="Q117" s="333"/>
      <c r="R117" s="334"/>
      <c r="S117" s="71">
        <v>574</v>
      </c>
      <c r="T117" s="72"/>
    </row>
    <row r="118" spans="1:20" ht="16.5" customHeight="1" x14ac:dyDescent="0.2">
      <c r="A118" s="63">
        <v>1</v>
      </c>
      <c r="B118" s="63" t="s">
        <v>1176</v>
      </c>
      <c r="C118" s="87" t="s">
        <v>3983</v>
      </c>
      <c r="D118" s="189"/>
      <c r="F118" s="189"/>
      <c r="H118" s="356"/>
      <c r="I118" s="74"/>
      <c r="J118" s="75"/>
      <c r="K118" s="68" t="s">
        <v>397</v>
      </c>
      <c r="L118" s="69" t="s">
        <v>398</v>
      </c>
      <c r="M118" s="70">
        <v>1</v>
      </c>
      <c r="N118" s="47"/>
      <c r="P118" s="78"/>
      <c r="Q118" s="76" t="s">
        <v>398</v>
      </c>
      <c r="R118" s="75">
        <v>0.7</v>
      </c>
      <c r="S118" s="71">
        <v>574</v>
      </c>
      <c r="T118" s="72"/>
    </row>
    <row r="119" spans="1:20" ht="16.5" customHeight="1" x14ac:dyDescent="0.2">
      <c r="A119" s="53">
        <v>1</v>
      </c>
      <c r="B119" s="53">
        <v>3739</v>
      </c>
      <c r="C119" s="85" t="s">
        <v>3984</v>
      </c>
      <c r="D119" s="325" t="s">
        <v>774</v>
      </c>
      <c r="E119" s="326"/>
      <c r="F119" s="325" t="s">
        <v>499</v>
      </c>
      <c r="G119" s="326"/>
      <c r="H119" s="77"/>
      <c r="I119" s="61"/>
      <c r="J119" s="62"/>
      <c r="K119" s="56"/>
      <c r="L119" s="57"/>
      <c r="M119" s="58"/>
      <c r="N119" s="47"/>
      <c r="P119" s="78"/>
      <c r="Q119" s="77"/>
      <c r="R119" s="61"/>
      <c r="S119" s="59">
        <v>1214</v>
      </c>
      <c r="T119" s="60"/>
    </row>
    <row r="120" spans="1:20" ht="16.5" customHeight="1" x14ac:dyDescent="0.2">
      <c r="A120" s="53">
        <v>1</v>
      </c>
      <c r="B120" s="53">
        <v>3740</v>
      </c>
      <c r="C120" s="85" t="s">
        <v>3985</v>
      </c>
      <c r="D120" s="327"/>
      <c r="E120" s="328"/>
      <c r="F120" s="327"/>
      <c r="G120" s="328"/>
      <c r="H120" s="55"/>
      <c r="I120" s="49"/>
      <c r="J120" s="50"/>
      <c r="K120" s="56" t="s">
        <v>397</v>
      </c>
      <c r="L120" s="57" t="s">
        <v>398</v>
      </c>
      <c r="M120" s="58">
        <v>1</v>
      </c>
      <c r="N120" s="47"/>
      <c r="P120" s="78"/>
      <c r="Q120" s="47"/>
      <c r="S120" s="59">
        <v>1214</v>
      </c>
      <c r="T120" s="60"/>
    </row>
    <row r="121" spans="1:20" ht="16.5" customHeight="1" x14ac:dyDescent="0.2">
      <c r="A121" s="53">
        <v>1</v>
      </c>
      <c r="B121" s="53">
        <v>3741</v>
      </c>
      <c r="C121" s="85" t="s">
        <v>3986</v>
      </c>
      <c r="D121" s="327"/>
      <c r="E121" s="328"/>
      <c r="F121" s="327"/>
      <c r="G121" s="328"/>
      <c r="H121" s="329" t="s">
        <v>399</v>
      </c>
      <c r="I121" s="61" t="s">
        <v>398</v>
      </c>
      <c r="J121" s="62">
        <v>0.7</v>
      </c>
      <c r="K121" s="56"/>
      <c r="L121" s="57"/>
      <c r="M121" s="58"/>
      <c r="N121" s="47"/>
      <c r="P121" s="78"/>
      <c r="Q121" s="47"/>
      <c r="S121" s="59">
        <v>850</v>
      </c>
      <c r="T121" s="60"/>
    </row>
    <row r="122" spans="1:20" ht="16.5" customHeight="1" x14ac:dyDescent="0.2">
      <c r="A122" s="53">
        <v>1</v>
      </c>
      <c r="B122" s="53">
        <v>3742</v>
      </c>
      <c r="C122" s="85" t="s">
        <v>3987</v>
      </c>
      <c r="D122" s="108">
        <v>754</v>
      </c>
      <c r="E122" s="25" t="s">
        <v>394</v>
      </c>
      <c r="F122" s="108">
        <v>83</v>
      </c>
      <c r="G122" s="25" t="s">
        <v>394</v>
      </c>
      <c r="H122" s="355"/>
      <c r="I122" s="49"/>
      <c r="J122" s="50"/>
      <c r="K122" s="56" t="s">
        <v>397</v>
      </c>
      <c r="L122" s="57" t="s">
        <v>398</v>
      </c>
      <c r="M122" s="58">
        <v>1</v>
      </c>
      <c r="N122" s="47"/>
      <c r="P122" s="78"/>
      <c r="Q122" s="55"/>
      <c r="R122" s="49"/>
      <c r="S122" s="59">
        <v>850</v>
      </c>
      <c r="T122" s="60"/>
    </row>
    <row r="123" spans="1:20" ht="16.5" customHeight="1" x14ac:dyDescent="0.2">
      <c r="A123" s="63">
        <v>1</v>
      </c>
      <c r="B123" s="63" t="s">
        <v>1177</v>
      </c>
      <c r="C123" s="87" t="s">
        <v>3988</v>
      </c>
      <c r="D123" s="188"/>
      <c r="F123" s="188"/>
      <c r="H123" s="65"/>
      <c r="I123" s="66"/>
      <c r="J123" s="67"/>
      <c r="K123" s="68"/>
      <c r="L123" s="69"/>
      <c r="M123" s="70"/>
      <c r="N123" s="47"/>
      <c r="P123" s="78"/>
      <c r="Q123" s="331" t="s">
        <v>400</v>
      </c>
      <c r="R123" s="332"/>
      <c r="S123" s="71">
        <v>850</v>
      </c>
      <c r="T123" s="72"/>
    </row>
    <row r="124" spans="1:20" ht="16.5" customHeight="1" x14ac:dyDescent="0.2">
      <c r="A124" s="63">
        <v>1</v>
      </c>
      <c r="B124" s="63" t="s">
        <v>1178</v>
      </c>
      <c r="C124" s="87" t="s">
        <v>3989</v>
      </c>
      <c r="D124" s="188"/>
      <c r="F124" s="188"/>
      <c r="H124" s="73"/>
      <c r="I124" s="74"/>
      <c r="J124" s="75"/>
      <c r="K124" s="68" t="s">
        <v>397</v>
      </c>
      <c r="L124" s="69" t="s">
        <v>398</v>
      </c>
      <c r="M124" s="70">
        <v>1</v>
      </c>
      <c r="N124" s="47"/>
      <c r="P124" s="78"/>
      <c r="Q124" s="333"/>
      <c r="R124" s="334"/>
      <c r="S124" s="71">
        <v>850</v>
      </c>
      <c r="T124" s="72"/>
    </row>
    <row r="125" spans="1:20" ht="16.5" customHeight="1" x14ac:dyDescent="0.2">
      <c r="A125" s="63">
        <v>1</v>
      </c>
      <c r="B125" s="63" t="s">
        <v>1179</v>
      </c>
      <c r="C125" s="87" t="s">
        <v>3990</v>
      </c>
      <c r="D125" s="189"/>
      <c r="F125" s="189"/>
      <c r="H125" s="335" t="s">
        <v>399</v>
      </c>
      <c r="I125" s="66" t="s">
        <v>398</v>
      </c>
      <c r="J125" s="67">
        <v>0.7</v>
      </c>
      <c r="K125" s="68"/>
      <c r="L125" s="69"/>
      <c r="M125" s="70"/>
      <c r="N125" s="47"/>
      <c r="P125" s="78"/>
      <c r="Q125" s="333"/>
      <c r="R125" s="334"/>
      <c r="S125" s="71">
        <v>595</v>
      </c>
      <c r="T125" s="72"/>
    </row>
    <row r="126" spans="1:20" ht="16.5" customHeight="1" x14ac:dyDescent="0.2">
      <c r="A126" s="63">
        <v>1</v>
      </c>
      <c r="B126" s="63" t="s">
        <v>1180</v>
      </c>
      <c r="C126" s="87" t="s">
        <v>3991</v>
      </c>
      <c r="D126" s="191"/>
      <c r="E126" s="49"/>
      <c r="F126" s="191"/>
      <c r="G126" s="49"/>
      <c r="H126" s="356"/>
      <c r="I126" s="74"/>
      <c r="J126" s="75"/>
      <c r="K126" s="68" t="s">
        <v>397</v>
      </c>
      <c r="L126" s="69" t="s">
        <v>398</v>
      </c>
      <c r="M126" s="70">
        <v>1</v>
      </c>
      <c r="N126" s="55"/>
      <c r="O126" s="50"/>
      <c r="P126" s="125"/>
      <c r="Q126" s="76" t="s">
        <v>398</v>
      </c>
      <c r="R126" s="75">
        <v>0.7</v>
      </c>
      <c r="S126" s="71">
        <v>595</v>
      </c>
      <c r="T126" s="79"/>
    </row>
    <row r="127" spans="1:20" ht="16.5" customHeight="1" x14ac:dyDescent="0.2"/>
    <row r="128" spans="1:20" ht="16.5" customHeight="1" x14ac:dyDescent="0.2"/>
  </sheetData>
  <mergeCells count="67">
    <mergeCell ref="D119:E121"/>
    <mergeCell ref="F119:G121"/>
    <mergeCell ref="H121:H122"/>
    <mergeCell ref="Q123:R125"/>
    <mergeCell ref="H125:H126"/>
    <mergeCell ref="Q107:R109"/>
    <mergeCell ref="H109:H110"/>
    <mergeCell ref="F111:G113"/>
    <mergeCell ref="H113:H114"/>
    <mergeCell ref="Q115:R117"/>
    <mergeCell ref="H117:H118"/>
    <mergeCell ref="F95:G97"/>
    <mergeCell ref="H97:H98"/>
    <mergeCell ref="Q99:R101"/>
    <mergeCell ref="H101:H102"/>
    <mergeCell ref="D103:E105"/>
    <mergeCell ref="F103:G105"/>
    <mergeCell ref="H105:H106"/>
    <mergeCell ref="Q83:R85"/>
    <mergeCell ref="H85:H86"/>
    <mergeCell ref="F87:G89"/>
    <mergeCell ref="H89:H90"/>
    <mergeCell ref="Q91:R93"/>
    <mergeCell ref="H93:H94"/>
    <mergeCell ref="Q75:R77"/>
    <mergeCell ref="H77:H78"/>
    <mergeCell ref="D79:E81"/>
    <mergeCell ref="F79:G81"/>
    <mergeCell ref="P80:P81"/>
    <mergeCell ref="H81:H82"/>
    <mergeCell ref="F63:G65"/>
    <mergeCell ref="H65:H66"/>
    <mergeCell ref="Q67:R69"/>
    <mergeCell ref="H69:H70"/>
    <mergeCell ref="F71:G73"/>
    <mergeCell ref="H73:H74"/>
    <mergeCell ref="Q51:R53"/>
    <mergeCell ref="H53:H54"/>
    <mergeCell ref="F55:G57"/>
    <mergeCell ref="H57:H58"/>
    <mergeCell ref="Q59:R61"/>
    <mergeCell ref="H61:H62"/>
    <mergeCell ref="F39:G41"/>
    <mergeCell ref="H41:H42"/>
    <mergeCell ref="Q43:R45"/>
    <mergeCell ref="H45:H46"/>
    <mergeCell ref="D47:E49"/>
    <mergeCell ref="F47:G49"/>
    <mergeCell ref="H49:H50"/>
    <mergeCell ref="Q27:R29"/>
    <mergeCell ref="H29:H30"/>
    <mergeCell ref="F31:G33"/>
    <mergeCell ref="H33:H34"/>
    <mergeCell ref="Q35:R37"/>
    <mergeCell ref="H37:H38"/>
    <mergeCell ref="F15:G17"/>
    <mergeCell ref="H17:H18"/>
    <mergeCell ref="Q19:R21"/>
    <mergeCell ref="H21:H22"/>
    <mergeCell ref="F23:G25"/>
    <mergeCell ref="H25:H26"/>
    <mergeCell ref="D7:E9"/>
    <mergeCell ref="F7:G9"/>
    <mergeCell ref="P8:P9"/>
    <mergeCell ref="H9:H10"/>
    <mergeCell ref="Q11:R13"/>
    <mergeCell ref="H13:H14"/>
  </mergeCells>
  <phoneticPr fontId="1"/>
  <printOptions horizontalCentered="1"/>
  <pageMargins left="0.70866141732283472" right="0.70866141732283472" top="0.74803149606299213" bottom="0.74803149606299213" header="0.31496062992125984" footer="0.31496062992125984"/>
  <pageSetup paperSize="9" scale="53" fitToHeight="0" orientation="portrait" r:id="rId1"/>
  <headerFooter>
    <oddFooter>&amp;C&amp;"ＭＳ Ｐゴシック"&amp;14&amp;P</oddFooter>
  </headerFooter>
  <rowBreaks count="1" manualBreakCount="1">
    <brk id="78" max="1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167"/>
  <sheetViews>
    <sheetView view="pageBreakPreview" topLeftCell="A144"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48.44140625" style="23" bestFit="1" customWidth="1"/>
    <col min="4" max="4" width="4.88671875" style="23" customWidth="1"/>
    <col min="5" max="5" width="4.44140625" style="118" bestFit="1" customWidth="1"/>
    <col min="6" max="6" width="4.88671875" style="23" customWidth="1"/>
    <col min="7" max="7" width="4.44140625" style="118" bestFit="1" customWidth="1"/>
    <col min="8" max="8" width="4.88671875" style="23" customWidth="1"/>
    <col min="9" max="9" width="4.44140625" style="118" bestFit="1" customWidth="1"/>
    <col min="10" max="10" width="11.88671875" style="25" customWidth="1"/>
    <col min="11" max="11" width="3.44140625" style="25" bestFit="1" customWidth="1"/>
    <col min="12" max="12" width="4.44140625" style="26" bestFit="1" customWidth="1"/>
    <col min="13" max="13" width="24.88671875" style="27" bestFit="1" customWidth="1"/>
    <col min="14" max="14" width="3.44140625" style="25" bestFit="1" customWidth="1"/>
    <col min="15" max="15" width="5.44140625" style="26" bestFit="1" customWidth="1"/>
    <col min="16" max="16" width="3.44140625" style="25" bestFit="1" customWidth="1"/>
    <col min="17" max="17" width="4.44140625" style="26" bestFit="1" customWidth="1"/>
    <col min="18" max="18" width="5.33203125" style="25" bestFit="1" customWidth="1"/>
    <col min="19" max="19" width="3.44140625" style="25" bestFit="1" customWidth="1"/>
    <col min="20" max="20" width="4.44140625" style="26" bestFit="1" customWidth="1"/>
    <col min="21" max="21" width="5.33203125" style="25" bestFit="1" customWidth="1"/>
    <col min="22" max="22" width="9.88671875" style="25" customWidth="1"/>
    <col min="23" max="23" width="4.44140625" style="25" bestFit="1" customWidth="1"/>
    <col min="24" max="24" width="7.109375" style="28" customWidth="1"/>
    <col min="25" max="25" width="8.6640625" style="29" customWidth="1"/>
    <col min="26" max="16384" width="8.88671875" style="25"/>
  </cols>
  <sheetData>
    <row r="1" spans="1:25" ht="17.100000000000001" customHeight="1" x14ac:dyDescent="0.2"/>
    <row r="2" spans="1:25" ht="17.100000000000001" customHeight="1" x14ac:dyDescent="0.2"/>
    <row r="3" spans="1:25" ht="17.100000000000001" customHeight="1" x14ac:dyDescent="0.2"/>
    <row r="4" spans="1:25" ht="17.100000000000001" customHeight="1" x14ac:dyDescent="0.2">
      <c r="B4" s="30" t="s">
        <v>2676</v>
      </c>
      <c r="D4" s="81"/>
    </row>
    <row r="5" spans="1:25" ht="16.5" customHeight="1" x14ac:dyDescent="0.2">
      <c r="A5" s="31" t="s">
        <v>386</v>
      </c>
      <c r="B5" s="32"/>
      <c r="C5" s="33" t="s">
        <v>387</v>
      </c>
      <c r="D5" s="34" t="s">
        <v>388</v>
      </c>
      <c r="E5" s="119"/>
      <c r="F5" s="34"/>
      <c r="G5" s="119"/>
      <c r="H5" s="34"/>
      <c r="I5" s="119"/>
      <c r="J5" s="34"/>
      <c r="K5" s="34"/>
      <c r="L5" s="35"/>
      <c r="M5" s="34"/>
      <c r="N5" s="34"/>
      <c r="O5" s="35"/>
      <c r="P5" s="34"/>
      <c r="Q5" s="35"/>
      <c r="R5" s="34"/>
      <c r="S5" s="34"/>
      <c r="T5" s="35"/>
      <c r="U5" s="34"/>
      <c r="V5" s="34"/>
      <c r="W5" s="34"/>
      <c r="X5" s="36" t="s">
        <v>389</v>
      </c>
      <c r="Y5" s="33" t="s">
        <v>390</v>
      </c>
    </row>
    <row r="6" spans="1:25" ht="16.5" customHeight="1" x14ac:dyDescent="0.2">
      <c r="A6" s="37" t="s">
        <v>391</v>
      </c>
      <c r="B6" s="37" t="s">
        <v>392</v>
      </c>
      <c r="C6" s="38"/>
      <c r="D6" s="40"/>
      <c r="E6" s="121"/>
      <c r="F6" s="99" t="s">
        <v>452</v>
      </c>
      <c r="G6" s="126"/>
      <c r="H6" s="99" t="s">
        <v>453</v>
      </c>
      <c r="I6" s="120"/>
      <c r="J6" s="40"/>
      <c r="K6" s="40"/>
      <c r="L6" s="41"/>
      <c r="M6" s="40"/>
      <c r="N6" s="40"/>
      <c r="O6" s="41"/>
      <c r="P6" s="40"/>
      <c r="Q6" s="41"/>
      <c r="R6" s="40"/>
      <c r="S6" s="40"/>
      <c r="T6" s="41"/>
      <c r="U6" s="40"/>
      <c r="V6" s="40"/>
      <c r="W6" s="40"/>
      <c r="X6" s="42" t="s">
        <v>393</v>
      </c>
      <c r="Y6" s="43" t="s">
        <v>394</v>
      </c>
    </row>
    <row r="7" spans="1:25" ht="16.5" customHeight="1" x14ac:dyDescent="0.2">
      <c r="A7" s="44">
        <v>1</v>
      </c>
      <c r="B7" s="44">
        <v>3743</v>
      </c>
      <c r="C7" s="45" t="s">
        <v>3992</v>
      </c>
      <c r="D7" s="327" t="s">
        <v>844</v>
      </c>
      <c r="E7" s="328"/>
      <c r="F7" s="327" t="s">
        <v>481</v>
      </c>
      <c r="G7" s="328"/>
      <c r="H7" s="327" t="s">
        <v>474</v>
      </c>
      <c r="I7" s="328"/>
      <c r="J7" s="47"/>
      <c r="M7" s="48"/>
      <c r="N7" s="49"/>
      <c r="O7" s="50"/>
      <c r="P7" s="47" t="s">
        <v>465</v>
      </c>
      <c r="R7" s="78"/>
      <c r="S7" s="47" t="s">
        <v>468</v>
      </c>
      <c r="U7" s="78"/>
      <c r="V7" s="47"/>
      <c r="X7" s="51">
        <v>1004</v>
      </c>
      <c r="Y7" s="52" t="s">
        <v>396</v>
      </c>
    </row>
    <row r="8" spans="1:25" ht="16.5" customHeight="1" x14ac:dyDescent="0.2">
      <c r="A8" s="53">
        <v>1</v>
      </c>
      <c r="B8" s="53">
        <v>3744</v>
      </c>
      <c r="C8" s="85" t="s">
        <v>3993</v>
      </c>
      <c r="D8" s="327"/>
      <c r="E8" s="328"/>
      <c r="F8" s="327"/>
      <c r="G8" s="328"/>
      <c r="H8" s="327"/>
      <c r="I8" s="328"/>
      <c r="J8" s="55"/>
      <c r="K8" s="49"/>
      <c r="L8" s="50"/>
      <c r="M8" s="56" t="s">
        <v>397</v>
      </c>
      <c r="N8" s="57" t="s">
        <v>398</v>
      </c>
      <c r="O8" s="58">
        <v>1</v>
      </c>
      <c r="P8" s="47" t="s">
        <v>398</v>
      </c>
      <c r="Q8" s="26">
        <v>0.25</v>
      </c>
      <c r="R8" s="345" t="s">
        <v>423</v>
      </c>
      <c r="S8" s="47" t="s">
        <v>398</v>
      </c>
      <c r="T8" s="26">
        <v>0.5</v>
      </c>
      <c r="U8" s="345" t="s">
        <v>423</v>
      </c>
      <c r="V8" s="47"/>
      <c r="X8" s="59">
        <v>1004</v>
      </c>
      <c r="Y8" s="60"/>
    </row>
    <row r="9" spans="1:25" ht="16.5" customHeight="1" x14ac:dyDescent="0.2">
      <c r="A9" s="53">
        <v>1</v>
      </c>
      <c r="B9" s="53">
        <v>3745</v>
      </c>
      <c r="C9" s="85" t="s">
        <v>3994</v>
      </c>
      <c r="D9" s="327"/>
      <c r="E9" s="328"/>
      <c r="F9" s="327"/>
      <c r="G9" s="328"/>
      <c r="H9" s="327"/>
      <c r="I9" s="328"/>
      <c r="J9" s="358" t="s">
        <v>399</v>
      </c>
      <c r="K9" s="61" t="s">
        <v>398</v>
      </c>
      <c r="L9" s="62">
        <v>0.7</v>
      </c>
      <c r="M9" s="56"/>
      <c r="N9" s="57"/>
      <c r="O9" s="58"/>
      <c r="P9" s="47"/>
      <c r="R9" s="345"/>
      <c r="S9" s="47"/>
      <c r="U9" s="345"/>
      <c r="V9" s="47"/>
      <c r="X9" s="59">
        <v>702</v>
      </c>
      <c r="Y9" s="60"/>
    </row>
    <row r="10" spans="1:25" ht="16.5" customHeight="1" x14ac:dyDescent="0.2">
      <c r="A10" s="53">
        <v>1</v>
      </c>
      <c r="B10" s="53">
        <v>3746</v>
      </c>
      <c r="C10" s="85" t="s">
        <v>3995</v>
      </c>
      <c r="D10" s="108">
        <v>256</v>
      </c>
      <c r="E10" s="106" t="s">
        <v>394</v>
      </c>
      <c r="F10" s="108">
        <v>498</v>
      </c>
      <c r="G10" s="106" t="s">
        <v>394</v>
      </c>
      <c r="H10" s="108">
        <v>83</v>
      </c>
      <c r="I10" s="106" t="s">
        <v>394</v>
      </c>
      <c r="J10" s="355"/>
      <c r="K10" s="49"/>
      <c r="L10" s="50"/>
      <c r="M10" s="56" t="s">
        <v>397</v>
      </c>
      <c r="N10" s="57" t="s">
        <v>398</v>
      </c>
      <c r="O10" s="58">
        <v>1</v>
      </c>
      <c r="P10" s="47"/>
      <c r="R10" s="78"/>
      <c r="S10" s="47"/>
      <c r="U10" s="78"/>
      <c r="V10" s="55"/>
      <c r="W10" s="49"/>
      <c r="X10" s="59">
        <v>702</v>
      </c>
      <c r="Y10" s="60"/>
    </row>
    <row r="11" spans="1:25" ht="16.5" customHeight="1" x14ac:dyDescent="0.2">
      <c r="A11" s="63">
        <v>1</v>
      </c>
      <c r="B11" s="63" t="s">
        <v>1181</v>
      </c>
      <c r="C11" s="87" t="s">
        <v>3996</v>
      </c>
      <c r="D11" s="122"/>
      <c r="E11" s="106"/>
      <c r="F11" s="122"/>
      <c r="G11" s="106"/>
      <c r="H11" s="122"/>
      <c r="I11" s="106"/>
      <c r="J11" s="65"/>
      <c r="K11" s="66"/>
      <c r="L11" s="67"/>
      <c r="M11" s="68"/>
      <c r="N11" s="69"/>
      <c r="O11" s="70"/>
      <c r="P11" s="47"/>
      <c r="R11" s="78"/>
      <c r="S11" s="47"/>
      <c r="U11" s="78"/>
      <c r="V11" s="331" t="s">
        <v>400</v>
      </c>
      <c r="W11" s="332"/>
      <c r="X11" s="71">
        <v>703</v>
      </c>
      <c r="Y11" s="72"/>
    </row>
    <row r="12" spans="1:25" ht="16.5" customHeight="1" x14ac:dyDescent="0.2">
      <c r="A12" s="63">
        <v>1</v>
      </c>
      <c r="B12" s="63" t="s">
        <v>1182</v>
      </c>
      <c r="C12" s="87" t="s">
        <v>3997</v>
      </c>
      <c r="D12" s="122"/>
      <c r="E12" s="106"/>
      <c r="F12" s="122"/>
      <c r="G12" s="106"/>
      <c r="H12" s="122"/>
      <c r="I12" s="106"/>
      <c r="J12" s="73"/>
      <c r="K12" s="74"/>
      <c r="L12" s="75"/>
      <c r="M12" s="68" t="s">
        <v>397</v>
      </c>
      <c r="N12" s="69" t="s">
        <v>398</v>
      </c>
      <c r="O12" s="70">
        <v>1</v>
      </c>
      <c r="P12" s="47"/>
      <c r="R12" s="78"/>
      <c r="S12" s="47"/>
      <c r="U12" s="78"/>
      <c r="V12" s="333"/>
      <c r="W12" s="334"/>
      <c r="X12" s="71">
        <v>703</v>
      </c>
      <c r="Y12" s="72"/>
    </row>
    <row r="13" spans="1:25" ht="16.5" customHeight="1" x14ac:dyDescent="0.2">
      <c r="A13" s="63">
        <v>1</v>
      </c>
      <c r="B13" s="63" t="s">
        <v>1183</v>
      </c>
      <c r="C13" s="87" t="s">
        <v>3998</v>
      </c>
      <c r="D13" s="83"/>
      <c r="E13" s="106"/>
      <c r="F13" s="83"/>
      <c r="G13" s="106"/>
      <c r="H13" s="83"/>
      <c r="I13" s="106"/>
      <c r="J13" s="357" t="s">
        <v>399</v>
      </c>
      <c r="K13" s="66" t="s">
        <v>398</v>
      </c>
      <c r="L13" s="67">
        <v>0.7</v>
      </c>
      <c r="M13" s="68"/>
      <c r="N13" s="69"/>
      <c r="O13" s="70"/>
      <c r="P13" s="47"/>
      <c r="R13" s="78"/>
      <c r="S13" s="47"/>
      <c r="U13" s="78"/>
      <c r="V13" s="333"/>
      <c r="W13" s="334"/>
      <c r="X13" s="71">
        <v>491</v>
      </c>
      <c r="Y13" s="72"/>
    </row>
    <row r="14" spans="1:25" ht="16.5" customHeight="1" x14ac:dyDescent="0.2">
      <c r="A14" s="63">
        <v>1</v>
      </c>
      <c r="B14" s="63" t="s">
        <v>1184</v>
      </c>
      <c r="C14" s="87" t="s">
        <v>3999</v>
      </c>
      <c r="D14" s="83"/>
      <c r="E14" s="106"/>
      <c r="F14" s="83"/>
      <c r="G14" s="106"/>
      <c r="H14" s="83"/>
      <c r="I14" s="106"/>
      <c r="J14" s="356"/>
      <c r="K14" s="74"/>
      <c r="L14" s="75"/>
      <c r="M14" s="68" t="s">
        <v>397</v>
      </c>
      <c r="N14" s="69" t="s">
        <v>398</v>
      </c>
      <c r="O14" s="70">
        <v>1</v>
      </c>
      <c r="P14" s="47"/>
      <c r="R14" s="78"/>
      <c r="S14" s="47"/>
      <c r="U14" s="78"/>
      <c r="V14" s="76" t="s">
        <v>398</v>
      </c>
      <c r="W14" s="75">
        <v>0.7</v>
      </c>
      <c r="X14" s="71">
        <v>491</v>
      </c>
      <c r="Y14" s="72"/>
    </row>
    <row r="15" spans="1:25" ht="16.5" customHeight="1" x14ac:dyDescent="0.2">
      <c r="A15" s="53">
        <v>1</v>
      </c>
      <c r="B15" s="53">
        <v>3747</v>
      </c>
      <c r="C15" s="85" t="s">
        <v>4000</v>
      </c>
      <c r="D15" s="83"/>
      <c r="E15" s="106"/>
      <c r="F15" s="325" t="s">
        <v>482</v>
      </c>
      <c r="G15" s="326"/>
      <c r="H15" s="325" t="s">
        <v>474</v>
      </c>
      <c r="I15" s="326"/>
      <c r="J15" s="77"/>
      <c r="K15" s="61"/>
      <c r="L15" s="62"/>
      <c r="M15" s="56"/>
      <c r="N15" s="57"/>
      <c r="O15" s="58"/>
      <c r="P15" s="47"/>
      <c r="R15" s="78"/>
      <c r="S15" s="47"/>
      <c r="U15" s="78"/>
      <c r="V15" s="77"/>
      <c r="W15" s="61"/>
      <c r="X15" s="59">
        <v>900</v>
      </c>
      <c r="Y15" s="60"/>
    </row>
    <row r="16" spans="1:25" ht="16.5" customHeight="1" x14ac:dyDescent="0.2">
      <c r="A16" s="53">
        <v>1</v>
      </c>
      <c r="B16" s="53">
        <v>3748</v>
      </c>
      <c r="C16" s="85" t="s">
        <v>4001</v>
      </c>
      <c r="D16" s="83"/>
      <c r="E16" s="106"/>
      <c r="F16" s="327"/>
      <c r="G16" s="328"/>
      <c r="H16" s="327"/>
      <c r="I16" s="328"/>
      <c r="J16" s="55"/>
      <c r="K16" s="49"/>
      <c r="L16" s="50"/>
      <c r="M16" s="56" t="s">
        <v>397</v>
      </c>
      <c r="N16" s="57" t="s">
        <v>398</v>
      </c>
      <c r="O16" s="58">
        <v>1</v>
      </c>
      <c r="P16" s="47"/>
      <c r="R16" s="78"/>
      <c r="S16" s="47"/>
      <c r="U16" s="78"/>
      <c r="V16" s="47"/>
      <c r="X16" s="59">
        <v>900</v>
      </c>
      <c r="Y16" s="60"/>
    </row>
    <row r="17" spans="1:25" ht="16.5" customHeight="1" x14ac:dyDescent="0.2">
      <c r="A17" s="53">
        <v>1</v>
      </c>
      <c r="B17" s="53">
        <v>3749</v>
      </c>
      <c r="C17" s="85" t="s">
        <v>4002</v>
      </c>
      <c r="D17" s="83"/>
      <c r="E17" s="106"/>
      <c r="F17" s="327"/>
      <c r="G17" s="328"/>
      <c r="H17" s="327"/>
      <c r="I17" s="328"/>
      <c r="J17" s="358" t="s">
        <v>399</v>
      </c>
      <c r="K17" s="61" t="s">
        <v>398</v>
      </c>
      <c r="L17" s="62">
        <v>0.7</v>
      </c>
      <c r="M17" s="56"/>
      <c r="N17" s="57"/>
      <c r="O17" s="58"/>
      <c r="P17" s="47"/>
      <c r="R17" s="78"/>
      <c r="S17" s="47"/>
      <c r="U17" s="78"/>
      <c r="V17" s="47"/>
      <c r="X17" s="59">
        <v>630</v>
      </c>
      <c r="Y17" s="60"/>
    </row>
    <row r="18" spans="1:25" ht="16.5" customHeight="1" x14ac:dyDescent="0.2">
      <c r="A18" s="53">
        <v>1</v>
      </c>
      <c r="B18" s="53">
        <v>3750</v>
      </c>
      <c r="C18" s="85" t="s">
        <v>4003</v>
      </c>
      <c r="D18" s="83"/>
      <c r="E18" s="106"/>
      <c r="F18" s="108">
        <v>413</v>
      </c>
      <c r="G18" s="106" t="s">
        <v>394</v>
      </c>
      <c r="H18" s="108">
        <v>85</v>
      </c>
      <c r="I18" s="106" t="s">
        <v>394</v>
      </c>
      <c r="J18" s="355"/>
      <c r="K18" s="49"/>
      <c r="L18" s="50"/>
      <c r="M18" s="56" t="s">
        <v>397</v>
      </c>
      <c r="N18" s="57" t="s">
        <v>398</v>
      </c>
      <c r="O18" s="58">
        <v>1</v>
      </c>
      <c r="P18" s="47"/>
      <c r="R18" s="78"/>
      <c r="S18" s="47"/>
      <c r="U18" s="78"/>
      <c r="V18" s="55"/>
      <c r="W18" s="49"/>
      <c r="X18" s="59">
        <v>630</v>
      </c>
      <c r="Y18" s="60"/>
    </row>
    <row r="19" spans="1:25" ht="16.5" customHeight="1" x14ac:dyDescent="0.2">
      <c r="A19" s="63">
        <v>1</v>
      </c>
      <c r="B19" s="63" t="s">
        <v>1185</v>
      </c>
      <c r="C19" s="87" t="s">
        <v>4004</v>
      </c>
      <c r="D19" s="83"/>
      <c r="E19" s="106"/>
      <c r="F19" s="107"/>
      <c r="G19" s="106"/>
      <c r="H19" s="83"/>
      <c r="I19" s="106"/>
      <c r="J19" s="65"/>
      <c r="K19" s="66"/>
      <c r="L19" s="67"/>
      <c r="M19" s="68"/>
      <c r="N19" s="69"/>
      <c r="O19" s="70"/>
      <c r="P19" s="47"/>
      <c r="R19" s="78"/>
      <c r="S19" s="47"/>
      <c r="U19" s="78"/>
      <c r="V19" s="331" t="s">
        <v>400</v>
      </c>
      <c r="W19" s="332"/>
      <c r="X19" s="71">
        <v>630</v>
      </c>
      <c r="Y19" s="72"/>
    </row>
    <row r="20" spans="1:25" ht="16.5" customHeight="1" x14ac:dyDescent="0.2">
      <c r="A20" s="63">
        <v>1</v>
      </c>
      <c r="B20" s="63" t="s">
        <v>1186</v>
      </c>
      <c r="C20" s="87" t="s">
        <v>4005</v>
      </c>
      <c r="D20" s="83"/>
      <c r="E20" s="106"/>
      <c r="F20" s="107"/>
      <c r="G20" s="106"/>
      <c r="H20" s="83"/>
      <c r="I20" s="106"/>
      <c r="J20" s="73"/>
      <c r="K20" s="74"/>
      <c r="L20" s="75"/>
      <c r="M20" s="68" t="s">
        <v>397</v>
      </c>
      <c r="N20" s="69" t="s">
        <v>398</v>
      </c>
      <c r="O20" s="70">
        <v>1</v>
      </c>
      <c r="P20" s="47"/>
      <c r="R20" s="78"/>
      <c r="S20" s="47"/>
      <c r="U20" s="78"/>
      <c r="V20" s="333"/>
      <c r="W20" s="334"/>
      <c r="X20" s="71">
        <v>630</v>
      </c>
      <c r="Y20" s="72"/>
    </row>
    <row r="21" spans="1:25" ht="16.5" customHeight="1" x14ac:dyDescent="0.2">
      <c r="A21" s="63">
        <v>1</v>
      </c>
      <c r="B21" s="63" t="s">
        <v>1187</v>
      </c>
      <c r="C21" s="87" t="s">
        <v>4006</v>
      </c>
      <c r="D21" s="83"/>
      <c r="E21" s="106"/>
      <c r="F21" s="83"/>
      <c r="G21" s="106"/>
      <c r="H21" s="83"/>
      <c r="I21" s="106"/>
      <c r="J21" s="357" t="s">
        <v>399</v>
      </c>
      <c r="K21" s="66" t="s">
        <v>398</v>
      </c>
      <c r="L21" s="67">
        <v>0.7</v>
      </c>
      <c r="M21" s="68"/>
      <c r="N21" s="69"/>
      <c r="O21" s="70"/>
      <c r="P21" s="47"/>
      <c r="R21" s="78"/>
      <c r="S21" s="47"/>
      <c r="U21" s="78"/>
      <c r="V21" s="333"/>
      <c r="W21" s="334"/>
      <c r="X21" s="71">
        <v>441</v>
      </c>
      <c r="Y21" s="72"/>
    </row>
    <row r="22" spans="1:25" ht="16.5" customHeight="1" x14ac:dyDescent="0.2">
      <c r="A22" s="63">
        <v>1</v>
      </c>
      <c r="B22" s="63" t="s">
        <v>1188</v>
      </c>
      <c r="C22" s="87" t="s">
        <v>4007</v>
      </c>
      <c r="D22" s="83"/>
      <c r="E22" s="106"/>
      <c r="F22" s="83"/>
      <c r="G22" s="106"/>
      <c r="H22" s="83"/>
      <c r="I22" s="106"/>
      <c r="J22" s="356"/>
      <c r="K22" s="74"/>
      <c r="L22" s="75"/>
      <c r="M22" s="68" t="s">
        <v>397</v>
      </c>
      <c r="N22" s="69" t="s">
        <v>398</v>
      </c>
      <c r="O22" s="70">
        <v>1</v>
      </c>
      <c r="P22" s="47"/>
      <c r="R22" s="78"/>
      <c r="S22" s="47"/>
      <c r="U22" s="78"/>
      <c r="V22" s="76" t="s">
        <v>398</v>
      </c>
      <c r="W22" s="75">
        <v>0.7</v>
      </c>
      <c r="X22" s="71">
        <v>441</v>
      </c>
      <c r="Y22" s="72"/>
    </row>
    <row r="23" spans="1:25" ht="16.5" customHeight="1" x14ac:dyDescent="0.2">
      <c r="A23" s="53">
        <v>1</v>
      </c>
      <c r="B23" s="53">
        <v>3751</v>
      </c>
      <c r="C23" s="85" t="s">
        <v>4008</v>
      </c>
      <c r="D23" s="83"/>
      <c r="E23" s="106"/>
      <c r="F23" s="83"/>
      <c r="G23" s="106"/>
      <c r="H23" s="325" t="s">
        <v>512</v>
      </c>
      <c r="I23" s="326"/>
      <c r="J23" s="77"/>
      <c r="K23" s="61"/>
      <c r="L23" s="62"/>
      <c r="M23" s="56"/>
      <c r="N23" s="57"/>
      <c r="O23" s="58"/>
      <c r="P23" s="47"/>
      <c r="R23" s="78"/>
      <c r="S23" s="47"/>
      <c r="U23" s="78"/>
      <c r="V23" s="77"/>
      <c r="W23" s="61"/>
      <c r="X23" s="59">
        <v>1024</v>
      </c>
      <c r="Y23" s="60"/>
    </row>
    <row r="24" spans="1:25" ht="16.5" customHeight="1" x14ac:dyDescent="0.2">
      <c r="A24" s="53">
        <v>1</v>
      </c>
      <c r="B24" s="53">
        <v>3752</v>
      </c>
      <c r="C24" s="85" t="s">
        <v>4009</v>
      </c>
      <c r="D24" s="83"/>
      <c r="E24" s="106"/>
      <c r="F24" s="83"/>
      <c r="G24" s="106"/>
      <c r="H24" s="327"/>
      <c r="I24" s="328"/>
      <c r="J24" s="55"/>
      <c r="K24" s="49"/>
      <c r="L24" s="50"/>
      <c r="M24" s="56" t="s">
        <v>397</v>
      </c>
      <c r="N24" s="57" t="s">
        <v>398</v>
      </c>
      <c r="O24" s="58">
        <v>1</v>
      </c>
      <c r="P24" s="47"/>
      <c r="R24" s="78"/>
      <c r="S24" s="47"/>
      <c r="U24" s="78"/>
      <c r="V24" s="47"/>
      <c r="X24" s="59">
        <v>1024</v>
      </c>
      <c r="Y24" s="60"/>
    </row>
    <row r="25" spans="1:25" ht="16.5" customHeight="1" x14ac:dyDescent="0.2">
      <c r="A25" s="53">
        <v>1</v>
      </c>
      <c r="B25" s="53">
        <v>3753</v>
      </c>
      <c r="C25" s="85" t="s">
        <v>4010</v>
      </c>
      <c r="D25" s="83"/>
      <c r="E25" s="106"/>
      <c r="F25" s="83"/>
      <c r="G25" s="106"/>
      <c r="H25" s="327"/>
      <c r="I25" s="328"/>
      <c r="J25" s="358" t="s">
        <v>399</v>
      </c>
      <c r="K25" s="61" t="s">
        <v>398</v>
      </c>
      <c r="L25" s="62">
        <v>0.7</v>
      </c>
      <c r="M25" s="56"/>
      <c r="N25" s="57"/>
      <c r="O25" s="58"/>
      <c r="P25" s="47"/>
      <c r="R25" s="78"/>
      <c r="S25" s="47"/>
      <c r="U25" s="78"/>
      <c r="V25" s="47"/>
      <c r="X25" s="59">
        <v>717</v>
      </c>
      <c r="Y25" s="60"/>
    </row>
    <row r="26" spans="1:25" ht="16.5" customHeight="1" x14ac:dyDescent="0.2">
      <c r="A26" s="53">
        <v>1</v>
      </c>
      <c r="B26" s="53">
        <v>3754</v>
      </c>
      <c r="C26" s="85" t="s">
        <v>4011</v>
      </c>
      <c r="D26" s="83"/>
      <c r="E26" s="106"/>
      <c r="F26" s="83"/>
      <c r="G26" s="106"/>
      <c r="H26" s="108">
        <v>168</v>
      </c>
      <c r="I26" s="106" t="s">
        <v>394</v>
      </c>
      <c r="J26" s="355"/>
      <c r="K26" s="49"/>
      <c r="L26" s="50"/>
      <c r="M26" s="56" t="s">
        <v>397</v>
      </c>
      <c r="N26" s="57" t="s">
        <v>398</v>
      </c>
      <c r="O26" s="58">
        <v>1</v>
      </c>
      <c r="P26" s="47"/>
      <c r="R26" s="78"/>
      <c r="S26" s="47"/>
      <c r="U26" s="78"/>
      <c r="V26" s="55"/>
      <c r="W26" s="49"/>
      <c r="X26" s="59">
        <v>717</v>
      </c>
      <c r="Y26" s="60"/>
    </row>
    <row r="27" spans="1:25" ht="16.5" customHeight="1" x14ac:dyDescent="0.2">
      <c r="A27" s="63">
        <v>1</v>
      </c>
      <c r="B27" s="63" t="s">
        <v>1189</v>
      </c>
      <c r="C27" s="87" t="s">
        <v>4012</v>
      </c>
      <c r="D27" s="83"/>
      <c r="E27" s="106"/>
      <c r="F27" s="83"/>
      <c r="G27" s="106"/>
      <c r="H27" s="122"/>
      <c r="I27" s="106"/>
      <c r="J27" s="65"/>
      <c r="K27" s="66"/>
      <c r="L27" s="67"/>
      <c r="M27" s="68"/>
      <c r="N27" s="69"/>
      <c r="O27" s="70"/>
      <c r="P27" s="47"/>
      <c r="R27" s="78"/>
      <c r="S27" s="47"/>
      <c r="U27" s="78"/>
      <c r="V27" s="331" t="s">
        <v>400</v>
      </c>
      <c r="W27" s="332"/>
      <c r="X27" s="71">
        <v>716</v>
      </c>
      <c r="Y27" s="72"/>
    </row>
    <row r="28" spans="1:25" ht="16.5" customHeight="1" x14ac:dyDescent="0.2">
      <c r="A28" s="63">
        <v>1</v>
      </c>
      <c r="B28" s="63" t="s">
        <v>1190</v>
      </c>
      <c r="C28" s="87" t="s">
        <v>4013</v>
      </c>
      <c r="D28" s="83"/>
      <c r="E28" s="106"/>
      <c r="F28" s="83"/>
      <c r="G28" s="106"/>
      <c r="H28" s="122"/>
      <c r="I28" s="106"/>
      <c r="J28" s="73"/>
      <c r="K28" s="74"/>
      <c r="L28" s="75"/>
      <c r="M28" s="68" t="s">
        <v>397</v>
      </c>
      <c r="N28" s="69" t="s">
        <v>398</v>
      </c>
      <c r="O28" s="70">
        <v>1</v>
      </c>
      <c r="P28" s="47"/>
      <c r="R28" s="78"/>
      <c r="S28" s="47"/>
      <c r="U28" s="78"/>
      <c r="V28" s="333"/>
      <c r="W28" s="334"/>
      <c r="X28" s="71">
        <v>716</v>
      </c>
      <c r="Y28" s="72"/>
    </row>
    <row r="29" spans="1:25" ht="16.5" customHeight="1" x14ac:dyDescent="0.2">
      <c r="A29" s="63">
        <v>1</v>
      </c>
      <c r="B29" s="63" t="s">
        <v>1191</v>
      </c>
      <c r="C29" s="87" t="s">
        <v>4014</v>
      </c>
      <c r="D29" s="83"/>
      <c r="E29" s="106"/>
      <c r="F29" s="83"/>
      <c r="G29" s="106"/>
      <c r="H29" s="83"/>
      <c r="I29" s="106"/>
      <c r="J29" s="357" t="s">
        <v>399</v>
      </c>
      <c r="K29" s="66" t="s">
        <v>398</v>
      </c>
      <c r="L29" s="67">
        <v>0.7</v>
      </c>
      <c r="M29" s="68"/>
      <c r="N29" s="69"/>
      <c r="O29" s="70"/>
      <c r="P29" s="47"/>
      <c r="R29" s="78"/>
      <c r="S29" s="47"/>
      <c r="U29" s="78"/>
      <c r="V29" s="333"/>
      <c r="W29" s="334"/>
      <c r="X29" s="71">
        <v>502</v>
      </c>
      <c r="Y29" s="72"/>
    </row>
    <row r="30" spans="1:25" ht="16.5" customHeight="1" x14ac:dyDescent="0.2">
      <c r="A30" s="63">
        <v>1</v>
      </c>
      <c r="B30" s="63" t="s">
        <v>1192</v>
      </c>
      <c r="C30" s="87" t="s">
        <v>4015</v>
      </c>
      <c r="D30" s="83"/>
      <c r="E30" s="106"/>
      <c r="F30" s="83"/>
      <c r="G30" s="106"/>
      <c r="H30" s="83"/>
      <c r="I30" s="106"/>
      <c r="J30" s="356"/>
      <c r="K30" s="74"/>
      <c r="L30" s="75"/>
      <c r="M30" s="68" t="s">
        <v>397</v>
      </c>
      <c r="N30" s="69" t="s">
        <v>398</v>
      </c>
      <c r="O30" s="70">
        <v>1</v>
      </c>
      <c r="P30" s="47"/>
      <c r="R30" s="78"/>
      <c r="S30" s="47"/>
      <c r="U30" s="78"/>
      <c r="V30" s="76" t="s">
        <v>398</v>
      </c>
      <c r="W30" s="75">
        <v>0.7</v>
      </c>
      <c r="X30" s="71">
        <v>502</v>
      </c>
      <c r="Y30" s="72"/>
    </row>
    <row r="31" spans="1:25" ht="16.5" customHeight="1" x14ac:dyDescent="0.2">
      <c r="A31" s="53">
        <v>1</v>
      </c>
      <c r="B31" s="53">
        <v>3755</v>
      </c>
      <c r="C31" s="85" t="s">
        <v>4016</v>
      </c>
      <c r="D31" s="325" t="s">
        <v>866</v>
      </c>
      <c r="E31" s="326"/>
      <c r="F31" s="325" t="s">
        <v>483</v>
      </c>
      <c r="G31" s="326"/>
      <c r="H31" s="325" t="s">
        <v>474</v>
      </c>
      <c r="I31" s="326"/>
      <c r="J31" s="77"/>
      <c r="K31" s="61"/>
      <c r="L31" s="62"/>
      <c r="M31" s="56"/>
      <c r="N31" s="57"/>
      <c r="O31" s="58"/>
      <c r="P31" s="47"/>
      <c r="R31" s="78"/>
      <c r="S31" s="47"/>
      <c r="U31" s="78"/>
      <c r="V31" s="77"/>
      <c r="W31" s="61"/>
      <c r="X31" s="59">
        <v>967</v>
      </c>
      <c r="Y31" s="60"/>
    </row>
    <row r="32" spans="1:25" ht="16.5" customHeight="1" x14ac:dyDescent="0.2">
      <c r="A32" s="53">
        <v>1</v>
      </c>
      <c r="B32" s="53">
        <v>3756</v>
      </c>
      <c r="C32" s="85" t="s">
        <v>4017</v>
      </c>
      <c r="D32" s="327"/>
      <c r="E32" s="328"/>
      <c r="F32" s="327"/>
      <c r="G32" s="328"/>
      <c r="H32" s="327"/>
      <c r="I32" s="328"/>
      <c r="J32" s="55"/>
      <c r="K32" s="49"/>
      <c r="L32" s="50"/>
      <c r="M32" s="56" t="s">
        <v>397</v>
      </c>
      <c r="N32" s="57" t="s">
        <v>398</v>
      </c>
      <c r="O32" s="58">
        <v>1</v>
      </c>
      <c r="P32" s="47"/>
      <c r="R32" s="78"/>
      <c r="S32" s="47"/>
      <c r="U32" s="78"/>
      <c r="V32" s="47"/>
      <c r="X32" s="59">
        <v>967</v>
      </c>
      <c r="Y32" s="60"/>
    </row>
    <row r="33" spans="1:25" ht="16.5" customHeight="1" x14ac:dyDescent="0.2">
      <c r="A33" s="53">
        <v>1</v>
      </c>
      <c r="B33" s="53">
        <v>3757</v>
      </c>
      <c r="C33" s="85" t="s">
        <v>4018</v>
      </c>
      <c r="D33" s="327"/>
      <c r="E33" s="328"/>
      <c r="F33" s="327"/>
      <c r="G33" s="328"/>
      <c r="H33" s="327"/>
      <c r="I33" s="328"/>
      <c r="J33" s="358" t="s">
        <v>399</v>
      </c>
      <c r="K33" s="61" t="s">
        <v>398</v>
      </c>
      <c r="L33" s="62">
        <v>0.7</v>
      </c>
      <c r="M33" s="56"/>
      <c r="N33" s="57"/>
      <c r="O33" s="58"/>
      <c r="P33" s="47"/>
      <c r="R33" s="78"/>
      <c r="S33" s="47"/>
      <c r="U33" s="78"/>
      <c r="V33" s="47"/>
      <c r="X33" s="59">
        <v>676</v>
      </c>
      <c r="Y33" s="60"/>
    </row>
    <row r="34" spans="1:25" ht="16.5" customHeight="1" x14ac:dyDescent="0.2">
      <c r="A34" s="53">
        <v>1</v>
      </c>
      <c r="B34" s="53">
        <v>3758</v>
      </c>
      <c r="C34" s="85" t="s">
        <v>4019</v>
      </c>
      <c r="D34" s="108">
        <v>404</v>
      </c>
      <c r="E34" s="106" t="s">
        <v>394</v>
      </c>
      <c r="F34" s="108">
        <v>350</v>
      </c>
      <c r="G34" s="106" t="s">
        <v>394</v>
      </c>
      <c r="H34" s="108">
        <v>83</v>
      </c>
      <c r="I34" s="106" t="s">
        <v>394</v>
      </c>
      <c r="J34" s="355"/>
      <c r="K34" s="49"/>
      <c r="L34" s="50"/>
      <c r="M34" s="56" t="s">
        <v>397</v>
      </c>
      <c r="N34" s="57" t="s">
        <v>398</v>
      </c>
      <c r="O34" s="58">
        <v>1</v>
      </c>
      <c r="P34" s="47"/>
      <c r="R34" s="78"/>
      <c r="S34" s="47"/>
      <c r="U34" s="78"/>
      <c r="V34" s="55"/>
      <c r="W34" s="49"/>
      <c r="X34" s="59">
        <v>676</v>
      </c>
      <c r="Y34" s="60"/>
    </row>
    <row r="35" spans="1:25" ht="16.5" customHeight="1" x14ac:dyDescent="0.2">
      <c r="A35" s="63">
        <v>1</v>
      </c>
      <c r="B35" s="63" t="s">
        <v>1193</v>
      </c>
      <c r="C35" s="87" t="s">
        <v>4020</v>
      </c>
      <c r="D35" s="122"/>
      <c r="E35" s="106"/>
      <c r="F35" s="122"/>
      <c r="G35" s="106"/>
      <c r="H35" s="122"/>
      <c r="I35" s="106"/>
      <c r="J35" s="65"/>
      <c r="K35" s="66"/>
      <c r="L35" s="67"/>
      <c r="M35" s="68"/>
      <c r="N35" s="69"/>
      <c r="O35" s="70"/>
      <c r="P35" s="47"/>
      <c r="R35" s="78"/>
      <c r="S35" s="47"/>
      <c r="U35" s="78"/>
      <c r="V35" s="331" t="s">
        <v>400</v>
      </c>
      <c r="W35" s="332"/>
      <c r="X35" s="71">
        <v>678</v>
      </c>
      <c r="Y35" s="72"/>
    </row>
    <row r="36" spans="1:25" ht="16.5" customHeight="1" x14ac:dyDescent="0.2">
      <c r="A36" s="63">
        <v>1</v>
      </c>
      <c r="B36" s="63" t="s">
        <v>1194</v>
      </c>
      <c r="C36" s="87" t="s">
        <v>4021</v>
      </c>
      <c r="D36" s="122"/>
      <c r="E36" s="106"/>
      <c r="F36" s="122"/>
      <c r="G36" s="106"/>
      <c r="H36" s="122"/>
      <c r="I36" s="106"/>
      <c r="J36" s="73"/>
      <c r="K36" s="74"/>
      <c r="L36" s="75"/>
      <c r="M36" s="68" t="s">
        <v>397</v>
      </c>
      <c r="N36" s="69" t="s">
        <v>398</v>
      </c>
      <c r="O36" s="70">
        <v>1</v>
      </c>
      <c r="P36" s="47"/>
      <c r="R36" s="78"/>
      <c r="S36" s="47"/>
      <c r="U36" s="78"/>
      <c r="V36" s="333"/>
      <c r="W36" s="334"/>
      <c r="X36" s="71">
        <v>678</v>
      </c>
      <c r="Y36" s="72"/>
    </row>
    <row r="37" spans="1:25" ht="16.5" customHeight="1" x14ac:dyDescent="0.2">
      <c r="A37" s="63">
        <v>1</v>
      </c>
      <c r="B37" s="63" t="s">
        <v>1195</v>
      </c>
      <c r="C37" s="87" t="s">
        <v>4022</v>
      </c>
      <c r="D37" s="83"/>
      <c r="E37" s="106"/>
      <c r="F37" s="83"/>
      <c r="G37" s="106"/>
      <c r="H37" s="83"/>
      <c r="I37" s="106"/>
      <c r="J37" s="357" t="s">
        <v>399</v>
      </c>
      <c r="K37" s="66" t="s">
        <v>398</v>
      </c>
      <c r="L37" s="67">
        <v>0.7</v>
      </c>
      <c r="M37" s="68"/>
      <c r="N37" s="69"/>
      <c r="O37" s="70"/>
      <c r="P37" s="47"/>
      <c r="R37" s="78"/>
      <c r="S37" s="47"/>
      <c r="U37" s="78"/>
      <c r="V37" s="333"/>
      <c r="W37" s="334"/>
      <c r="X37" s="71">
        <v>473</v>
      </c>
      <c r="Y37" s="72"/>
    </row>
    <row r="38" spans="1:25" ht="16.5" customHeight="1" x14ac:dyDescent="0.2">
      <c r="A38" s="63">
        <v>1</v>
      </c>
      <c r="B38" s="63" t="s">
        <v>1196</v>
      </c>
      <c r="C38" s="87" t="s">
        <v>4023</v>
      </c>
      <c r="D38" s="83"/>
      <c r="E38" s="106"/>
      <c r="F38" s="83"/>
      <c r="G38" s="106"/>
      <c r="H38" s="83"/>
      <c r="I38" s="106"/>
      <c r="J38" s="356"/>
      <c r="K38" s="74"/>
      <c r="L38" s="75"/>
      <c r="M38" s="68" t="s">
        <v>397</v>
      </c>
      <c r="N38" s="69" t="s">
        <v>398</v>
      </c>
      <c r="O38" s="70">
        <v>1</v>
      </c>
      <c r="P38" s="47"/>
      <c r="R38" s="78"/>
      <c r="S38" s="47"/>
      <c r="U38" s="78"/>
      <c r="V38" s="76" t="s">
        <v>398</v>
      </c>
      <c r="W38" s="75">
        <v>0.7</v>
      </c>
      <c r="X38" s="71">
        <v>473</v>
      </c>
      <c r="Y38" s="72"/>
    </row>
    <row r="39" spans="1:25" ht="16.5" customHeight="1" x14ac:dyDescent="0.2">
      <c r="A39" s="53">
        <v>1</v>
      </c>
      <c r="B39" s="53">
        <v>3759</v>
      </c>
      <c r="C39" s="85" t="s">
        <v>4024</v>
      </c>
      <c r="D39" s="325" t="s">
        <v>484</v>
      </c>
      <c r="E39" s="326"/>
      <c r="F39" s="325" t="s">
        <v>1197</v>
      </c>
      <c r="G39" s="326"/>
      <c r="H39" s="325" t="s">
        <v>474</v>
      </c>
      <c r="I39" s="326"/>
      <c r="J39" s="77"/>
      <c r="K39" s="61"/>
      <c r="L39" s="62"/>
      <c r="M39" s="56"/>
      <c r="N39" s="57"/>
      <c r="O39" s="58"/>
      <c r="P39" s="47"/>
      <c r="R39" s="78"/>
      <c r="S39" s="47"/>
      <c r="U39" s="78"/>
      <c r="V39" s="77"/>
      <c r="W39" s="61"/>
      <c r="X39" s="59">
        <v>793</v>
      </c>
      <c r="Y39" s="60"/>
    </row>
    <row r="40" spans="1:25" ht="16.5" customHeight="1" x14ac:dyDescent="0.2">
      <c r="A40" s="53">
        <v>1</v>
      </c>
      <c r="B40" s="53">
        <v>3760</v>
      </c>
      <c r="C40" s="85" t="s">
        <v>4025</v>
      </c>
      <c r="D40" s="327"/>
      <c r="E40" s="328"/>
      <c r="F40" s="327"/>
      <c r="G40" s="328"/>
      <c r="H40" s="327"/>
      <c r="I40" s="328"/>
      <c r="J40" s="55"/>
      <c r="K40" s="49"/>
      <c r="L40" s="50"/>
      <c r="M40" s="56" t="s">
        <v>397</v>
      </c>
      <c r="N40" s="57" t="s">
        <v>398</v>
      </c>
      <c r="O40" s="58">
        <v>1</v>
      </c>
      <c r="P40" s="47"/>
      <c r="R40" s="78"/>
      <c r="S40" s="47"/>
      <c r="U40" s="78"/>
      <c r="V40" s="47"/>
      <c r="X40" s="59">
        <v>793</v>
      </c>
      <c r="Y40" s="60"/>
    </row>
    <row r="41" spans="1:25" ht="16.5" customHeight="1" x14ac:dyDescent="0.2">
      <c r="A41" s="53">
        <v>1</v>
      </c>
      <c r="B41" s="53">
        <v>3761</v>
      </c>
      <c r="C41" s="85" t="s">
        <v>4026</v>
      </c>
      <c r="D41" s="327"/>
      <c r="E41" s="328"/>
      <c r="F41" s="327"/>
      <c r="G41" s="328"/>
      <c r="H41" s="327"/>
      <c r="I41" s="328"/>
      <c r="J41" s="358" t="s">
        <v>399</v>
      </c>
      <c r="K41" s="61" t="s">
        <v>398</v>
      </c>
      <c r="L41" s="62">
        <v>0.7</v>
      </c>
      <c r="M41" s="56"/>
      <c r="N41" s="57"/>
      <c r="O41" s="58"/>
      <c r="P41" s="47"/>
      <c r="R41" s="78"/>
      <c r="S41" s="47"/>
      <c r="U41" s="78"/>
      <c r="V41" s="47"/>
      <c r="X41" s="59">
        <v>555</v>
      </c>
      <c r="Y41" s="60"/>
    </row>
    <row r="42" spans="1:25" ht="16.5" customHeight="1" x14ac:dyDescent="0.2">
      <c r="A42" s="53">
        <v>1</v>
      </c>
      <c r="B42" s="53">
        <v>3762</v>
      </c>
      <c r="C42" s="85" t="s">
        <v>4027</v>
      </c>
      <c r="D42" s="108">
        <v>256</v>
      </c>
      <c r="E42" s="106" t="s">
        <v>394</v>
      </c>
      <c r="F42" s="108">
        <v>331</v>
      </c>
      <c r="G42" s="106" t="s">
        <v>394</v>
      </c>
      <c r="H42" s="108">
        <v>82</v>
      </c>
      <c r="I42" s="106" t="s">
        <v>394</v>
      </c>
      <c r="J42" s="355"/>
      <c r="K42" s="49"/>
      <c r="L42" s="50"/>
      <c r="M42" s="56" t="s">
        <v>397</v>
      </c>
      <c r="N42" s="57" t="s">
        <v>398</v>
      </c>
      <c r="O42" s="58">
        <v>1</v>
      </c>
      <c r="P42" s="47"/>
      <c r="R42" s="78"/>
      <c r="S42" s="47"/>
      <c r="U42" s="78"/>
      <c r="V42" s="55"/>
      <c r="W42" s="49"/>
      <c r="X42" s="59">
        <v>555</v>
      </c>
      <c r="Y42" s="60"/>
    </row>
    <row r="43" spans="1:25" ht="16.5" customHeight="1" x14ac:dyDescent="0.2">
      <c r="A43" s="63">
        <v>1</v>
      </c>
      <c r="B43" s="63" t="s">
        <v>1198</v>
      </c>
      <c r="C43" s="87" t="s">
        <v>4028</v>
      </c>
      <c r="D43" s="122"/>
      <c r="E43" s="106"/>
      <c r="F43" s="83"/>
      <c r="G43" s="106"/>
      <c r="H43" s="83"/>
      <c r="I43" s="106"/>
      <c r="J43" s="65"/>
      <c r="K43" s="66"/>
      <c r="L43" s="67"/>
      <c r="M43" s="68"/>
      <c r="N43" s="69"/>
      <c r="O43" s="70"/>
      <c r="P43" s="47"/>
      <c r="R43" s="78"/>
      <c r="S43" s="47"/>
      <c r="U43" s="78"/>
      <c r="V43" s="331" t="s">
        <v>400</v>
      </c>
      <c r="W43" s="332"/>
      <c r="X43" s="71">
        <v>555</v>
      </c>
      <c r="Y43" s="72"/>
    </row>
    <row r="44" spans="1:25" ht="16.5" customHeight="1" x14ac:dyDescent="0.2">
      <c r="A44" s="63">
        <v>1</v>
      </c>
      <c r="B44" s="63" t="s">
        <v>1199</v>
      </c>
      <c r="C44" s="87" t="s">
        <v>4029</v>
      </c>
      <c r="D44" s="122"/>
      <c r="E44" s="106"/>
      <c r="F44" s="83"/>
      <c r="G44" s="106"/>
      <c r="H44" s="83"/>
      <c r="I44" s="106"/>
      <c r="J44" s="73"/>
      <c r="K44" s="74"/>
      <c r="L44" s="75"/>
      <c r="M44" s="68" t="s">
        <v>397</v>
      </c>
      <c r="N44" s="69" t="s">
        <v>398</v>
      </c>
      <c r="O44" s="70">
        <v>1</v>
      </c>
      <c r="P44" s="47"/>
      <c r="R44" s="78"/>
      <c r="S44" s="47"/>
      <c r="U44" s="78"/>
      <c r="V44" s="333"/>
      <c r="W44" s="334"/>
      <c r="X44" s="71">
        <v>555</v>
      </c>
      <c r="Y44" s="72"/>
    </row>
    <row r="45" spans="1:25" ht="16.5" customHeight="1" x14ac:dyDescent="0.2">
      <c r="A45" s="63">
        <v>1</v>
      </c>
      <c r="B45" s="63" t="s">
        <v>1200</v>
      </c>
      <c r="C45" s="87" t="s">
        <v>4030</v>
      </c>
      <c r="D45" s="83"/>
      <c r="E45" s="106"/>
      <c r="F45" s="83"/>
      <c r="G45" s="106"/>
      <c r="H45" s="83"/>
      <c r="I45" s="106"/>
      <c r="J45" s="357" t="s">
        <v>399</v>
      </c>
      <c r="K45" s="66" t="s">
        <v>398</v>
      </c>
      <c r="L45" s="67">
        <v>0.7</v>
      </c>
      <c r="M45" s="68"/>
      <c r="N45" s="69"/>
      <c r="O45" s="70"/>
      <c r="P45" s="47"/>
      <c r="R45" s="78"/>
      <c r="S45" s="47"/>
      <c r="U45" s="78"/>
      <c r="V45" s="333"/>
      <c r="W45" s="334"/>
      <c r="X45" s="71">
        <v>388</v>
      </c>
      <c r="Y45" s="72"/>
    </row>
    <row r="46" spans="1:25" ht="16.5" customHeight="1" x14ac:dyDescent="0.2">
      <c r="A46" s="63">
        <v>1</v>
      </c>
      <c r="B46" s="63" t="s">
        <v>1201</v>
      </c>
      <c r="C46" s="87" t="s">
        <v>4031</v>
      </c>
      <c r="D46" s="83"/>
      <c r="E46" s="106"/>
      <c r="F46" s="83"/>
      <c r="G46" s="106"/>
      <c r="H46" s="83"/>
      <c r="I46" s="106"/>
      <c r="J46" s="356"/>
      <c r="K46" s="74"/>
      <c r="L46" s="75"/>
      <c r="M46" s="68" t="s">
        <v>397</v>
      </c>
      <c r="N46" s="69" t="s">
        <v>398</v>
      </c>
      <c r="O46" s="70">
        <v>1</v>
      </c>
      <c r="P46" s="47"/>
      <c r="R46" s="78"/>
      <c r="S46" s="47"/>
      <c r="U46" s="78"/>
      <c r="V46" s="76" t="s">
        <v>398</v>
      </c>
      <c r="W46" s="75">
        <v>0.7</v>
      </c>
      <c r="X46" s="71">
        <v>388</v>
      </c>
      <c r="Y46" s="72"/>
    </row>
    <row r="47" spans="1:25" ht="16.5" customHeight="1" x14ac:dyDescent="0.2">
      <c r="A47" s="53">
        <v>1</v>
      </c>
      <c r="B47" s="53">
        <v>3763</v>
      </c>
      <c r="C47" s="85" t="s">
        <v>4032</v>
      </c>
      <c r="D47" s="83"/>
      <c r="E47" s="106"/>
      <c r="F47" s="83"/>
      <c r="G47" s="106"/>
      <c r="H47" s="325" t="s">
        <v>512</v>
      </c>
      <c r="I47" s="326"/>
      <c r="J47" s="77"/>
      <c r="K47" s="61"/>
      <c r="L47" s="62"/>
      <c r="M47" s="56"/>
      <c r="N47" s="57"/>
      <c r="O47" s="58"/>
      <c r="P47" s="47"/>
      <c r="R47" s="78"/>
      <c r="S47" s="47"/>
      <c r="U47" s="78"/>
      <c r="V47" s="77"/>
      <c r="W47" s="61"/>
      <c r="X47" s="59">
        <v>921</v>
      </c>
      <c r="Y47" s="60"/>
    </row>
    <row r="48" spans="1:25" ht="16.5" customHeight="1" x14ac:dyDescent="0.2">
      <c r="A48" s="53">
        <v>1</v>
      </c>
      <c r="B48" s="53">
        <v>3764</v>
      </c>
      <c r="C48" s="85" t="s">
        <v>4033</v>
      </c>
      <c r="D48" s="83"/>
      <c r="E48" s="106"/>
      <c r="F48" s="83"/>
      <c r="G48" s="106"/>
      <c r="H48" s="327"/>
      <c r="I48" s="328"/>
      <c r="J48" s="55"/>
      <c r="K48" s="49"/>
      <c r="L48" s="50"/>
      <c r="M48" s="56" t="s">
        <v>397</v>
      </c>
      <c r="N48" s="57" t="s">
        <v>398</v>
      </c>
      <c r="O48" s="58">
        <v>1</v>
      </c>
      <c r="P48" s="47"/>
      <c r="R48" s="78"/>
      <c r="S48" s="47"/>
      <c r="U48" s="78"/>
      <c r="V48" s="47"/>
      <c r="X48" s="59">
        <v>921</v>
      </c>
      <c r="Y48" s="60"/>
    </row>
    <row r="49" spans="1:25" ht="16.5" customHeight="1" x14ac:dyDescent="0.2">
      <c r="A49" s="53">
        <v>1</v>
      </c>
      <c r="B49" s="53">
        <v>3765</v>
      </c>
      <c r="C49" s="85" t="s">
        <v>4034</v>
      </c>
      <c r="D49" s="83"/>
      <c r="E49" s="106"/>
      <c r="F49" s="83"/>
      <c r="G49" s="106"/>
      <c r="H49" s="327"/>
      <c r="I49" s="328"/>
      <c r="J49" s="358" t="s">
        <v>399</v>
      </c>
      <c r="K49" s="61" t="s">
        <v>398</v>
      </c>
      <c r="L49" s="62">
        <v>0.7</v>
      </c>
      <c r="M49" s="56"/>
      <c r="N49" s="57"/>
      <c r="O49" s="58"/>
      <c r="P49" s="47"/>
      <c r="R49" s="78"/>
      <c r="S49" s="47"/>
      <c r="U49" s="78"/>
      <c r="V49" s="47"/>
      <c r="X49" s="59">
        <v>645</v>
      </c>
      <c r="Y49" s="60"/>
    </row>
    <row r="50" spans="1:25" ht="16.5" customHeight="1" x14ac:dyDescent="0.2">
      <c r="A50" s="53">
        <v>1</v>
      </c>
      <c r="B50" s="53">
        <v>3766</v>
      </c>
      <c r="C50" s="85" t="s">
        <v>4035</v>
      </c>
      <c r="D50" s="83"/>
      <c r="E50" s="106"/>
      <c r="F50" s="83"/>
      <c r="G50" s="106"/>
      <c r="H50" s="108">
        <v>167</v>
      </c>
      <c r="I50" s="106" t="s">
        <v>394</v>
      </c>
      <c r="J50" s="355"/>
      <c r="K50" s="49"/>
      <c r="L50" s="50"/>
      <c r="M50" s="56" t="s">
        <v>397</v>
      </c>
      <c r="N50" s="57" t="s">
        <v>398</v>
      </c>
      <c r="O50" s="58">
        <v>1</v>
      </c>
      <c r="P50" s="47"/>
      <c r="R50" s="78"/>
      <c r="S50" s="47"/>
      <c r="U50" s="78"/>
      <c r="V50" s="55"/>
      <c r="W50" s="49"/>
      <c r="X50" s="59">
        <v>645</v>
      </c>
      <c r="Y50" s="60"/>
    </row>
    <row r="51" spans="1:25" ht="16.5" customHeight="1" x14ac:dyDescent="0.2">
      <c r="A51" s="63">
        <v>1</v>
      </c>
      <c r="B51" s="63" t="s">
        <v>1202</v>
      </c>
      <c r="C51" s="87" t="s">
        <v>4036</v>
      </c>
      <c r="D51" s="83"/>
      <c r="E51" s="106"/>
      <c r="F51" s="83"/>
      <c r="G51" s="106"/>
      <c r="H51" s="122"/>
      <c r="I51" s="106"/>
      <c r="J51" s="65"/>
      <c r="K51" s="66"/>
      <c r="L51" s="67"/>
      <c r="M51" s="68"/>
      <c r="N51" s="69"/>
      <c r="O51" s="70"/>
      <c r="P51" s="47"/>
      <c r="R51" s="78"/>
      <c r="S51" s="47"/>
      <c r="U51" s="78"/>
      <c r="V51" s="331" t="s">
        <v>400</v>
      </c>
      <c r="W51" s="332"/>
      <c r="X51" s="71">
        <v>645</v>
      </c>
      <c r="Y51" s="72"/>
    </row>
    <row r="52" spans="1:25" ht="16.5" customHeight="1" x14ac:dyDescent="0.2">
      <c r="A52" s="63">
        <v>1</v>
      </c>
      <c r="B52" s="63" t="s">
        <v>1203</v>
      </c>
      <c r="C52" s="87" t="s">
        <v>4037</v>
      </c>
      <c r="D52" s="83"/>
      <c r="E52" s="106"/>
      <c r="F52" s="83"/>
      <c r="G52" s="106"/>
      <c r="H52" s="122"/>
      <c r="I52" s="106"/>
      <c r="J52" s="73"/>
      <c r="K52" s="74"/>
      <c r="L52" s="75"/>
      <c r="M52" s="68" t="s">
        <v>397</v>
      </c>
      <c r="N52" s="69" t="s">
        <v>398</v>
      </c>
      <c r="O52" s="70">
        <v>1</v>
      </c>
      <c r="P52" s="47"/>
      <c r="R52" s="78"/>
      <c r="S52" s="47"/>
      <c r="U52" s="78"/>
      <c r="V52" s="333"/>
      <c r="W52" s="334"/>
      <c r="X52" s="71">
        <v>645</v>
      </c>
      <c r="Y52" s="72"/>
    </row>
    <row r="53" spans="1:25" ht="16.5" customHeight="1" x14ac:dyDescent="0.2">
      <c r="A53" s="63">
        <v>1</v>
      </c>
      <c r="B53" s="63" t="s">
        <v>1204</v>
      </c>
      <c r="C53" s="87" t="s">
        <v>4038</v>
      </c>
      <c r="D53" s="83"/>
      <c r="E53" s="106"/>
      <c r="F53" s="83"/>
      <c r="G53" s="106"/>
      <c r="H53" s="83"/>
      <c r="I53" s="106"/>
      <c r="J53" s="357" t="s">
        <v>399</v>
      </c>
      <c r="K53" s="66" t="s">
        <v>398</v>
      </c>
      <c r="L53" s="67">
        <v>0.7</v>
      </c>
      <c r="M53" s="68"/>
      <c r="N53" s="69"/>
      <c r="O53" s="70"/>
      <c r="P53" s="47"/>
      <c r="R53" s="78"/>
      <c r="S53" s="47"/>
      <c r="U53" s="78"/>
      <c r="V53" s="333"/>
      <c r="W53" s="334"/>
      <c r="X53" s="71">
        <v>451</v>
      </c>
      <c r="Y53" s="72"/>
    </row>
    <row r="54" spans="1:25" ht="16.5" customHeight="1" x14ac:dyDescent="0.2">
      <c r="A54" s="63">
        <v>1</v>
      </c>
      <c r="B54" s="63" t="s">
        <v>1205</v>
      </c>
      <c r="C54" s="87" t="s">
        <v>4039</v>
      </c>
      <c r="D54" s="83"/>
      <c r="E54" s="106"/>
      <c r="F54" s="83"/>
      <c r="G54" s="106"/>
      <c r="H54" s="83"/>
      <c r="I54" s="106"/>
      <c r="J54" s="356"/>
      <c r="K54" s="74"/>
      <c r="L54" s="75"/>
      <c r="M54" s="68" t="s">
        <v>397</v>
      </c>
      <c r="N54" s="69" t="s">
        <v>398</v>
      </c>
      <c r="O54" s="70">
        <v>1</v>
      </c>
      <c r="P54" s="47"/>
      <c r="R54" s="78"/>
      <c r="S54" s="47"/>
      <c r="U54" s="78"/>
      <c r="V54" s="76" t="s">
        <v>398</v>
      </c>
      <c r="W54" s="75">
        <v>0.7</v>
      </c>
      <c r="X54" s="71">
        <v>451</v>
      </c>
      <c r="Y54" s="72"/>
    </row>
    <row r="55" spans="1:25" ht="16.5" customHeight="1" x14ac:dyDescent="0.2">
      <c r="A55" s="53">
        <v>1</v>
      </c>
      <c r="B55" s="53">
        <v>3767</v>
      </c>
      <c r="C55" s="85" t="s">
        <v>4040</v>
      </c>
      <c r="D55" s="83"/>
      <c r="E55" s="106"/>
      <c r="F55" s="83"/>
      <c r="G55" s="106"/>
      <c r="H55" s="325" t="s">
        <v>513</v>
      </c>
      <c r="I55" s="326"/>
      <c r="J55" s="77"/>
      <c r="K55" s="61"/>
      <c r="L55" s="62"/>
      <c r="M55" s="56"/>
      <c r="N55" s="57"/>
      <c r="O55" s="58"/>
      <c r="P55" s="47"/>
      <c r="R55" s="78"/>
      <c r="S55" s="47"/>
      <c r="U55" s="78"/>
      <c r="V55" s="77"/>
      <c r="W55" s="61"/>
      <c r="X55" s="59">
        <v>1045</v>
      </c>
      <c r="Y55" s="60"/>
    </row>
    <row r="56" spans="1:25" ht="16.5" customHeight="1" x14ac:dyDescent="0.2">
      <c r="A56" s="53">
        <v>1</v>
      </c>
      <c r="B56" s="53">
        <v>3768</v>
      </c>
      <c r="C56" s="85" t="s">
        <v>4041</v>
      </c>
      <c r="D56" s="83"/>
      <c r="E56" s="106"/>
      <c r="F56" s="83"/>
      <c r="G56" s="106"/>
      <c r="H56" s="327"/>
      <c r="I56" s="328"/>
      <c r="J56" s="55"/>
      <c r="K56" s="49"/>
      <c r="L56" s="50"/>
      <c r="M56" s="56" t="s">
        <v>397</v>
      </c>
      <c r="N56" s="57" t="s">
        <v>398</v>
      </c>
      <c r="O56" s="58">
        <v>1</v>
      </c>
      <c r="P56" s="47"/>
      <c r="R56" s="78"/>
      <c r="S56" s="47"/>
      <c r="U56" s="78"/>
      <c r="V56" s="47"/>
      <c r="X56" s="59">
        <v>1045</v>
      </c>
      <c r="Y56" s="60"/>
    </row>
    <row r="57" spans="1:25" ht="16.5" customHeight="1" x14ac:dyDescent="0.2">
      <c r="A57" s="53">
        <v>1</v>
      </c>
      <c r="B57" s="53">
        <v>3769</v>
      </c>
      <c r="C57" s="85" t="s">
        <v>4042</v>
      </c>
      <c r="D57" s="83"/>
      <c r="E57" s="106"/>
      <c r="F57" s="83"/>
      <c r="G57" s="106"/>
      <c r="H57" s="327"/>
      <c r="I57" s="328"/>
      <c r="J57" s="358" t="s">
        <v>399</v>
      </c>
      <c r="K57" s="61" t="s">
        <v>398</v>
      </c>
      <c r="L57" s="62">
        <v>0.7</v>
      </c>
      <c r="M57" s="56"/>
      <c r="N57" s="57"/>
      <c r="O57" s="58"/>
      <c r="P57" s="47"/>
      <c r="R57" s="78"/>
      <c r="S57" s="47"/>
      <c r="U57" s="78"/>
      <c r="V57" s="47"/>
      <c r="X57" s="59">
        <v>732</v>
      </c>
      <c r="Y57" s="60"/>
    </row>
    <row r="58" spans="1:25" ht="16.5" customHeight="1" x14ac:dyDescent="0.2">
      <c r="A58" s="53">
        <v>1</v>
      </c>
      <c r="B58" s="53">
        <v>3770</v>
      </c>
      <c r="C58" s="85" t="s">
        <v>4043</v>
      </c>
      <c r="D58" s="83"/>
      <c r="E58" s="106"/>
      <c r="F58" s="83"/>
      <c r="G58" s="106"/>
      <c r="H58" s="108">
        <v>250</v>
      </c>
      <c r="I58" s="106" t="s">
        <v>394</v>
      </c>
      <c r="J58" s="355"/>
      <c r="K58" s="49"/>
      <c r="L58" s="50"/>
      <c r="M58" s="56" t="s">
        <v>397</v>
      </c>
      <c r="N58" s="57" t="s">
        <v>398</v>
      </c>
      <c r="O58" s="58">
        <v>1</v>
      </c>
      <c r="P58" s="47"/>
      <c r="R58" s="78"/>
      <c r="S58" s="47"/>
      <c r="U58" s="78"/>
      <c r="V58" s="55"/>
      <c r="W58" s="49"/>
      <c r="X58" s="59">
        <v>732</v>
      </c>
      <c r="Y58" s="60"/>
    </row>
    <row r="59" spans="1:25" ht="16.5" customHeight="1" x14ac:dyDescent="0.2">
      <c r="A59" s="63">
        <v>1</v>
      </c>
      <c r="B59" s="63" t="s">
        <v>1206</v>
      </c>
      <c r="C59" s="87" t="s">
        <v>4044</v>
      </c>
      <c r="D59" s="83"/>
      <c r="E59" s="106"/>
      <c r="F59" s="83"/>
      <c r="G59" s="106"/>
      <c r="H59" s="122"/>
      <c r="I59" s="106"/>
      <c r="J59" s="65"/>
      <c r="K59" s="66"/>
      <c r="L59" s="67"/>
      <c r="M59" s="68"/>
      <c r="N59" s="69"/>
      <c r="O59" s="70"/>
      <c r="P59" s="47"/>
      <c r="R59" s="78"/>
      <c r="S59" s="47"/>
      <c r="U59" s="78"/>
      <c r="V59" s="331" t="s">
        <v>400</v>
      </c>
      <c r="W59" s="332"/>
      <c r="X59" s="71">
        <v>732</v>
      </c>
      <c r="Y59" s="72"/>
    </row>
    <row r="60" spans="1:25" ht="16.5" customHeight="1" x14ac:dyDescent="0.2">
      <c r="A60" s="63">
        <v>1</v>
      </c>
      <c r="B60" s="63" t="s">
        <v>1207</v>
      </c>
      <c r="C60" s="87" t="s">
        <v>4045</v>
      </c>
      <c r="D60" s="83"/>
      <c r="E60" s="106"/>
      <c r="F60" s="83"/>
      <c r="G60" s="106"/>
      <c r="H60" s="122"/>
      <c r="I60" s="106"/>
      <c r="J60" s="73"/>
      <c r="K60" s="74"/>
      <c r="L60" s="75"/>
      <c r="M60" s="68" t="s">
        <v>397</v>
      </c>
      <c r="N60" s="69" t="s">
        <v>398</v>
      </c>
      <c r="O60" s="70">
        <v>1</v>
      </c>
      <c r="P60" s="47"/>
      <c r="R60" s="78"/>
      <c r="S60" s="47"/>
      <c r="U60" s="78"/>
      <c r="V60" s="333"/>
      <c r="W60" s="334"/>
      <c r="X60" s="71">
        <v>732</v>
      </c>
      <c r="Y60" s="72"/>
    </row>
    <row r="61" spans="1:25" ht="16.5" customHeight="1" x14ac:dyDescent="0.2">
      <c r="A61" s="63">
        <v>1</v>
      </c>
      <c r="B61" s="63" t="s">
        <v>1208</v>
      </c>
      <c r="C61" s="87" t="s">
        <v>4046</v>
      </c>
      <c r="D61" s="83"/>
      <c r="E61" s="106"/>
      <c r="F61" s="83"/>
      <c r="G61" s="106"/>
      <c r="H61" s="83"/>
      <c r="I61" s="106"/>
      <c r="J61" s="357" t="s">
        <v>399</v>
      </c>
      <c r="K61" s="66" t="s">
        <v>398</v>
      </c>
      <c r="L61" s="67">
        <v>0.7</v>
      </c>
      <c r="M61" s="68"/>
      <c r="N61" s="69"/>
      <c r="O61" s="70"/>
      <c r="P61" s="47"/>
      <c r="R61" s="78"/>
      <c r="S61" s="47"/>
      <c r="U61" s="78"/>
      <c r="V61" s="333"/>
      <c r="W61" s="334"/>
      <c r="X61" s="71">
        <v>512</v>
      </c>
      <c r="Y61" s="72"/>
    </row>
    <row r="62" spans="1:25" ht="16.5" customHeight="1" x14ac:dyDescent="0.2">
      <c r="A62" s="63">
        <v>1</v>
      </c>
      <c r="B62" s="63" t="s">
        <v>1209</v>
      </c>
      <c r="C62" s="87" t="s">
        <v>4047</v>
      </c>
      <c r="D62" s="83"/>
      <c r="E62" s="106"/>
      <c r="F62" s="83"/>
      <c r="G62" s="106"/>
      <c r="H62" s="83"/>
      <c r="I62" s="106"/>
      <c r="J62" s="356"/>
      <c r="K62" s="74"/>
      <c r="L62" s="75"/>
      <c r="M62" s="68" t="s">
        <v>397</v>
      </c>
      <c r="N62" s="69" t="s">
        <v>398</v>
      </c>
      <c r="O62" s="70">
        <v>1</v>
      </c>
      <c r="P62" s="47"/>
      <c r="R62" s="78"/>
      <c r="S62" s="47"/>
      <c r="U62" s="78"/>
      <c r="V62" s="76" t="s">
        <v>398</v>
      </c>
      <c r="W62" s="75">
        <v>0.7</v>
      </c>
      <c r="X62" s="71">
        <v>512</v>
      </c>
      <c r="Y62" s="72"/>
    </row>
    <row r="63" spans="1:25" ht="16.5" customHeight="1" x14ac:dyDescent="0.2">
      <c r="A63" s="53">
        <v>1</v>
      </c>
      <c r="B63" s="53">
        <v>3771</v>
      </c>
      <c r="C63" s="85" t="s">
        <v>4048</v>
      </c>
      <c r="D63" s="325" t="s">
        <v>1210</v>
      </c>
      <c r="E63" s="326"/>
      <c r="F63" s="325" t="s">
        <v>485</v>
      </c>
      <c r="G63" s="326"/>
      <c r="H63" s="325" t="s">
        <v>474</v>
      </c>
      <c r="I63" s="326"/>
      <c r="J63" s="77"/>
      <c r="K63" s="61"/>
      <c r="L63" s="62"/>
      <c r="M63" s="56"/>
      <c r="N63" s="57"/>
      <c r="O63" s="58"/>
      <c r="P63" s="47"/>
      <c r="R63" s="78"/>
      <c r="S63" s="47"/>
      <c r="U63" s="78"/>
      <c r="V63" s="77"/>
      <c r="W63" s="61"/>
      <c r="X63" s="59">
        <v>863</v>
      </c>
      <c r="Y63" s="60"/>
    </row>
    <row r="64" spans="1:25" ht="16.5" customHeight="1" x14ac:dyDescent="0.2">
      <c r="A64" s="53">
        <v>1</v>
      </c>
      <c r="B64" s="53">
        <v>3772</v>
      </c>
      <c r="C64" s="85" t="s">
        <v>4049</v>
      </c>
      <c r="D64" s="327"/>
      <c r="E64" s="328"/>
      <c r="F64" s="327"/>
      <c r="G64" s="328"/>
      <c r="H64" s="327"/>
      <c r="I64" s="328"/>
      <c r="J64" s="55"/>
      <c r="K64" s="49"/>
      <c r="L64" s="50"/>
      <c r="M64" s="56" t="s">
        <v>397</v>
      </c>
      <c r="N64" s="57" t="s">
        <v>398</v>
      </c>
      <c r="O64" s="58">
        <v>1</v>
      </c>
      <c r="P64" s="47"/>
      <c r="R64" s="78"/>
      <c r="S64" s="47"/>
      <c r="U64" s="78"/>
      <c r="V64" s="47"/>
      <c r="X64" s="59">
        <v>863</v>
      </c>
      <c r="Y64" s="60"/>
    </row>
    <row r="65" spans="1:25" ht="16.5" customHeight="1" x14ac:dyDescent="0.2">
      <c r="A65" s="53">
        <v>1</v>
      </c>
      <c r="B65" s="53">
        <v>3773</v>
      </c>
      <c r="C65" s="85" t="s">
        <v>4050</v>
      </c>
      <c r="D65" s="327"/>
      <c r="E65" s="328"/>
      <c r="F65" s="327"/>
      <c r="G65" s="328"/>
      <c r="H65" s="327"/>
      <c r="I65" s="328"/>
      <c r="J65" s="358" t="s">
        <v>399</v>
      </c>
      <c r="K65" s="61" t="s">
        <v>398</v>
      </c>
      <c r="L65" s="62">
        <v>0.7</v>
      </c>
      <c r="M65" s="56"/>
      <c r="N65" s="57"/>
      <c r="O65" s="58"/>
      <c r="P65" s="47"/>
      <c r="R65" s="78"/>
      <c r="S65" s="47"/>
      <c r="U65" s="78"/>
      <c r="V65" s="47"/>
      <c r="X65" s="59">
        <v>606</v>
      </c>
      <c r="Y65" s="60"/>
    </row>
    <row r="66" spans="1:25" ht="16.5" customHeight="1" x14ac:dyDescent="0.2">
      <c r="A66" s="53">
        <v>1</v>
      </c>
      <c r="B66" s="53">
        <v>3774</v>
      </c>
      <c r="C66" s="85" t="s">
        <v>4051</v>
      </c>
      <c r="D66" s="108">
        <v>404</v>
      </c>
      <c r="E66" s="106" t="s">
        <v>394</v>
      </c>
      <c r="F66" s="108">
        <v>265</v>
      </c>
      <c r="G66" s="106" t="s">
        <v>394</v>
      </c>
      <c r="H66" s="108">
        <v>85</v>
      </c>
      <c r="I66" s="106" t="s">
        <v>394</v>
      </c>
      <c r="J66" s="355"/>
      <c r="K66" s="49"/>
      <c r="L66" s="50"/>
      <c r="M66" s="56" t="s">
        <v>397</v>
      </c>
      <c r="N66" s="57" t="s">
        <v>398</v>
      </c>
      <c r="O66" s="58">
        <v>1</v>
      </c>
      <c r="P66" s="47"/>
      <c r="R66" s="78"/>
      <c r="S66" s="47"/>
      <c r="U66" s="78"/>
      <c r="V66" s="55"/>
      <c r="W66" s="49"/>
      <c r="X66" s="59">
        <v>606</v>
      </c>
      <c r="Y66" s="60"/>
    </row>
    <row r="67" spans="1:25" ht="16.5" customHeight="1" x14ac:dyDescent="0.2">
      <c r="A67" s="63">
        <v>1</v>
      </c>
      <c r="B67" s="63" t="s">
        <v>1211</v>
      </c>
      <c r="C67" s="87" t="s">
        <v>4052</v>
      </c>
      <c r="D67" s="122"/>
      <c r="E67" s="106"/>
      <c r="F67" s="122"/>
      <c r="G67" s="106"/>
      <c r="H67" s="122"/>
      <c r="I67" s="106"/>
      <c r="J67" s="65"/>
      <c r="K67" s="66"/>
      <c r="L67" s="67"/>
      <c r="M67" s="68"/>
      <c r="N67" s="69"/>
      <c r="O67" s="70"/>
      <c r="P67" s="47"/>
      <c r="R67" s="78"/>
      <c r="S67" s="47"/>
      <c r="U67" s="78"/>
      <c r="V67" s="331" t="s">
        <v>400</v>
      </c>
      <c r="W67" s="332"/>
      <c r="X67" s="71">
        <v>605</v>
      </c>
      <c r="Y67" s="72"/>
    </row>
    <row r="68" spans="1:25" ht="16.5" customHeight="1" x14ac:dyDescent="0.2">
      <c r="A68" s="63">
        <v>1</v>
      </c>
      <c r="B68" s="63" t="s">
        <v>1212</v>
      </c>
      <c r="C68" s="87" t="s">
        <v>4053</v>
      </c>
      <c r="D68" s="122"/>
      <c r="E68" s="106"/>
      <c r="F68" s="122"/>
      <c r="G68" s="106"/>
      <c r="H68" s="122"/>
      <c r="I68" s="106"/>
      <c r="J68" s="73"/>
      <c r="K68" s="74"/>
      <c r="L68" s="75"/>
      <c r="M68" s="68" t="s">
        <v>397</v>
      </c>
      <c r="N68" s="69" t="s">
        <v>398</v>
      </c>
      <c r="O68" s="70">
        <v>1</v>
      </c>
      <c r="P68" s="47"/>
      <c r="R68" s="78"/>
      <c r="S68" s="47"/>
      <c r="U68" s="78"/>
      <c r="V68" s="333"/>
      <c r="W68" s="334"/>
      <c r="X68" s="71">
        <v>605</v>
      </c>
      <c r="Y68" s="72"/>
    </row>
    <row r="69" spans="1:25" ht="16.5" customHeight="1" x14ac:dyDescent="0.2">
      <c r="A69" s="63">
        <v>1</v>
      </c>
      <c r="B69" s="63" t="s">
        <v>1213</v>
      </c>
      <c r="C69" s="87" t="s">
        <v>4054</v>
      </c>
      <c r="D69" s="83"/>
      <c r="E69" s="106"/>
      <c r="F69" s="83"/>
      <c r="G69" s="106"/>
      <c r="H69" s="83"/>
      <c r="I69" s="106"/>
      <c r="J69" s="357" t="s">
        <v>399</v>
      </c>
      <c r="K69" s="66" t="s">
        <v>398</v>
      </c>
      <c r="L69" s="67">
        <v>0.7</v>
      </c>
      <c r="M69" s="68"/>
      <c r="N69" s="69"/>
      <c r="O69" s="70"/>
      <c r="P69" s="47"/>
      <c r="R69" s="78"/>
      <c r="S69" s="47"/>
      <c r="U69" s="78"/>
      <c r="V69" s="333"/>
      <c r="W69" s="334"/>
      <c r="X69" s="71">
        <v>424</v>
      </c>
      <c r="Y69" s="72"/>
    </row>
    <row r="70" spans="1:25" ht="16.5" customHeight="1" x14ac:dyDescent="0.2">
      <c r="A70" s="63">
        <v>1</v>
      </c>
      <c r="B70" s="63" t="s">
        <v>1214</v>
      </c>
      <c r="C70" s="87" t="s">
        <v>4055</v>
      </c>
      <c r="D70" s="83"/>
      <c r="E70" s="106"/>
      <c r="F70" s="83"/>
      <c r="G70" s="106"/>
      <c r="H70" s="83"/>
      <c r="I70" s="106"/>
      <c r="J70" s="356"/>
      <c r="K70" s="74"/>
      <c r="L70" s="75"/>
      <c r="M70" s="68" t="s">
        <v>397</v>
      </c>
      <c r="N70" s="69" t="s">
        <v>398</v>
      </c>
      <c r="O70" s="70">
        <v>1</v>
      </c>
      <c r="P70" s="47"/>
      <c r="R70" s="78"/>
      <c r="S70" s="47"/>
      <c r="U70" s="78"/>
      <c r="V70" s="76" t="s">
        <v>398</v>
      </c>
      <c r="W70" s="75">
        <v>0.7</v>
      </c>
      <c r="X70" s="71">
        <v>424</v>
      </c>
      <c r="Y70" s="72"/>
    </row>
    <row r="71" spans="1:25" ht="16.5" customHeight="1" x14ac:dyDescent="0.2">
      <c r="A71" s="53">
        <v>1</v>
      </c>
      <c r="B71" s="53">
        <v>3775</v>
      </c>
      <c r="C71" s="85" t="s">
        <v>4056</v>
      </c>
      <c r="D71" s="122"/>
      <c r="E71" s="106"/>
      <c r="F71" s="122"/>
      <c r="G71" s="106"/>
      <c r="H71" s="325" t="s">
        <v>512</v>
      </c>
      <c r="I71" s="326"/>
      <c r="J71" s="77"/>
      <c r="K71" s="61"/>
      <c r="L71" s="62"/>
      <c r="M71" s="56"/>
      <c r="N71" s="57"/>
      <c r="O71" s="58"/>
      <c r="P71" s="47"/>
      <c r="R71" s="78"/>
      <c r="S71" s="47"/>
      <c r="U71" s="78"/>
      <c r="V71" s="77"/>
      <c r="W71" s="61"/>
      <c r="X71" s="59">
        <v>987</v>
      </c>
      <c r="Y71" s="60"/>
    </row>
    <row r="72" spans="1:25" ht="16.5" customHeight="1" x14ac:dyDescent="0.2">
      <c r="A72" s="53">
        <v>1</v>
      </c>
      <c r="B72" s="53">
        <v>3776</v>
      </c>
      <c r="C72" s="85" t="s">
        <v>4057</v>
      </c>
      <c r="D72" s="83"/>
      <c r="E72" s="106"/>
      <c r="F72" s="83"/>
      <c r="G72" s="106"/>
      <c r="H72" s="327"/>
      <c r="I72" s="328"/>
      <c r="J72" s="55"/>
      <c r="K72" s="49"/>
      <c r="L72" s="50"/>
      <c r="M72" s="56" t="s">
        <v>397</v>
      </c>
      <c r="N72" s="57" t="s">
        <v>398</v>
      </c>
      <c r="O72" s="58">
        <v>1</v>
      </c>
      <c r="P72" s="47"/>
      <c r="R72" s="78"/>
      <c r="S72" s="47"/>
      <c r="U72" s="78"/>
      <c r="V72" s="47"/>
      <c r="X72" s="59">
        <v>987</v>
      </c>
      <c r="Y72" s="60"/>
    </row>
    <row r="73" spans="1:25" ht="16.5" customHeight="1" x14ac:dyDescent="0.2">
      <c r="A73" s="53">
        <v>1</v>
      </c>
      <c r="B73" s="53">
        <v>3777</v>
      </c>
      <c r="C73" s="85" t="s">
        <v>4058</v>
      </c>
      <c r="D73" s="83"/>
      <c r="E73" s="106"/>
      <c r="F73" s="83"/>
      <c r="G73" s="106"/>
      <c r="H73" s="327"/>
      <c r="I73" s="328"/>
      <c r="J73" s="358" t="s">
        <v>399</v>
      </c>
      <c r="K73" s="61" t="s">
        <v>398</v>
      </c>
      <c r="L73" s="62">
        <v>0.7</v>
      </c>
      <c r="M73" s="56"/>
      <c r="N73" s="57"/>
      <c r="O73" s="58"/>
      <c r="P73" s="47"/>
      <c r="R73" s="78"/>
      <c r="S73" s="47"/>
      <c r="U73" s="78"/>
      <c r="V73" s="47"/>
      <c r="X73" s="59">
        <v>693</v>
      </c>
      <c r="Y73" s="60"/>
    </row>
    <row r="74" spans="1:25" ht="16.5" customHeight="1" x14ac:dyDescent="0.2">
      <c r="A74" s="53">
        <v>1</v>
      </c>
      <c r="B74" s="53">
        <v>3778</v>
      </c>
      <c r="C74" s="85" t="s">
        <v>4059</v>
      </c>
      <c r="D74" s="123"/>
      <c r="E74" s="106"/>
      <c r="F74" s="123"/>
      <c r="G74" s="106"/>
      <c r="H74" s="108">
        <v>168</v>
      </c>
      <c r="I74" s="25" t="s">
        <v>394</v>
      </c>
      <c r="J74" s="355"/>
      <c r="K74" s="49"/>
      <c r="L74" s="50"/>
      <c r="M74" s="56" t="s">
        <v>397</v>
      </c>
      <c r="N74" s="57" t="s">
        <v>398</v>
      </c>
      <c r="O74" s="58">
        <v>1</v>
      </c>
      <c r="P74" s="47"/>
      <c r="R74" s="78"/>
      <c r="S74" s="47"/>
      <c r="U74" s="78"/>
      <c r="V74" s="55"/>
      <c r="W74" s="49"/>
      <c r="X74" s="59">
        <v>693</v>
      </c>
      <c r="Y74" s="60"/>
    </row>
    <row r="75" spans="1:25" ht="16.5" customHeight="1" x14ac:dyDescent="0.2">
      <c r="A75" s="63">
        <v>1</v>
      </c>
      <c r="B75" s="63" t="s">
        <v>1215</v>
      </c>
      <c r="C75" s="87" t="s">
        <v>4060</v>
      </c>
      <c r="D75" s="83"/>
      <c r="E75" s="106"/>
      <c r="F75" s="83"/>
      <c r="G75" s="106"/>
      <c r="H75" s="122"/>
      <c r="I75" s="106"/>
      <c r="J75" s="65"/>
      <c r="K75" s="66"/>
      <c r="L75" s="67"/>
      <c r="M75" s="68"/>
      <c r="N75" s="69"/>
      <c r="O75" s="70"/>
      <c r="P75" s="47"/>
      <c r="R75" s="78"/>
      <c r="S75" s="47"/>
      <c r="U75" s="78"/>
      <c r="V75" s="331" t="s">
        <v>400</v>
      </c>
      <c r="W75" s="332"/>
      <c r="X75" s="71">
        <v>691</v>
      </c>
      <c r="Y75" s="72"/>
    </row>
    <row r="76" spans="1:25" ht="16.5" customHeight="1" x14ac:dyDescent="0.2">
      <c r="A76" s="63">
        <v>1</v>
      </c>
      <c r="B76" s="63" t="s">
        <v>1216</v>
      </c>
      <c r="C76" s="87" t="s">
        <v>4061</v>
      </c>
      <c r="D76" s="83"/>
      <c r="E76" s="106"/>
      <c r="F76" s="83"/>
      <c r="G76" s="106"/>
      <c r="H76" s="122"/>
      <c r="I76" s="106"/>
      <c r="J76" s="73"/>
      <c r="K76" s="74"/>
      <c r="L76" s="75"/>
      <c r="M76" s="68" t="s">
        <v>397</v>
      </c>
      <c r="N76" s="69" t="s">
        <v>398</v>
      </c>
      <c r="O76" s="70">
        <v>1</v>
      </c>
      <c r="P76" s="47"/>
      <c r="R76" s="78"/>
      <c r="S76" s="47"/>
      <c r="U76" s="78"/>
      <c r="V76" s="333"/>
      <c r="W76" s="334"/>
      <c r="X76" s="71">
        <v>691</v>
      </c>
      <c r="Y76" s="72"/>
    </row>
    <row r="77" spans="1:25" ht="16.5" customHeight="1" x14ac:dyDescent="0.2">
      <c r="A77" s="63">
        <v>1</v>
      </c>
      <c r="B77" s="63" t="s">
        <v>1217</v>
      </c>
      <c r="C77" s="87" t="s">
        <v>4062</v>
      </c>
      <c r="D77" s="83"/>
      <c r="E77" s="106"/>
      <c r="F77" s="83"/>
      <c r="G77" s="106"/>
      <c r="H77" s="83"/>
      <c r="I77" s="106"/>
      <c r="J77" s="357" t="s">
        <v>399</v>
      </c>
      <c r="K77" s="66" t="s">
        <v>398</v>
      </c>
      <c r="L77" s="67">
        <v>0.7</v>
      </c>
      <c r="M77" s="68"/>
      <c r="N77" s="69"/>
      <c r="O77" s="70"/>
      <c r="P77" s="47"/>
      <c r="R77" s="78"/>
      <c r="S77" s="47"/>
      <c r="U77" s="78"/>
      <c r="V77" s="333"/>
      <c r="W77" s="334"/>
      <c r="X77" s="71">
        <v>485</v>
      </c>
      <c r="Y77" s="72"/>
    </row>
    <row r="78" spans="1:25" ht="16.5" customHeight="1" x14ac:dyDescent="0.2">
      <c r="A78" s="63">
        <v>1</v>
      </c>
      <c r="B78" s="63" t="s">
        <v>1218</v>
      </c>
      <c r="C78" s="87" t="s">
        <v>4063</v>
      </c>
      <c r="D78" s="83"/>
      <c r="E78" s="106"/>
      <c r="F78" s="83"/>
      <c r="G78" s="106"/>
      <c r="H78" s="83"/>
      <c r="I78" s="106"/>
      <c r="J78" s="356"/>
      <c r="K78" s="74"/>
      <c r="L78" s="75"/>
      <c r="M78" s="68" t="s">
        <v>397</v>
      </c>
      <c r="N78" s="69" t="s">
        <v>398</v>
      </c>
      <c r="O78" s="70">
        <v>1</v>
      </c>
      <c r="P78" s="47"/>
      <c r="R78" s="78"/>
      <c r="S78" s="47"/>
      <c r="U78" s="78"/>
      <c r="V78" s="76" t="s">
        <v>398</v>
      </c>
      <c r="W78" s="75">
        <v>0.7</v>
      </c>
      <c r="X78" s="71">
        <v>485</v>
      </c>
      <c r="Y78" s="72"/>
    </row>
    <row r="79" spans="1:25" ht="16.5" customHeight="1" x14ac:dyDescent="0.2">
      <c r="A79" s="53">
        <v>1</v>
      </c>
      <c r="B79" s="53">
        <v>3779</v>
      </c>
      <c r="C79" s="85" t="s">
        <v>4064</v>
      </c>
      <c r="D79" s="325" t="s">
        <v>1219</v>
      </c>
      <c r="E79" s="326"/>
      <c r="F79" s="325" t="s">
        <v>485</v>
      </c>
      <c r="G79" s="326"/>
      <c r="H79" s="325" t="s">
        <v>474</v>
      </c>
      <c r="I79" s="326"/>
      <c r="J79" s="77"/>
      <c r="K79" s="61"/>
      <c r="L79" s="62"/>
      <c r="M79" s="56"/>
      <c r="N79" s="57"/>
      <c r="O79" s="58"/>
      <c r="P79" s="47"/>
      <c r="R79" s="78"/>
      <c r="S79" s="47"/>
      <c r="U79" s="78"/>
      <c r="V79" s="77"/>
      <c r="W79" s="61"/>
      <c r="X79" s="59">
        <v>921</v>
      </c>
      <c r="Y79" s="60"/>
    </row>
    <row r="80" spans="1:25" ht="16.5" customHeight="1" x14ac:dyDescent="0.2">
      <c r="A80" s="53">
        <v>1</v>
      </c>
      <c r="B80" s="53">
        <v>3780</v>
      </c>
      <c r="C80" s="85" t="s">
        <v>4065</v>
      </c>
      <c r="D80" s="327"/>
      <c r="E80" s="328"/>
      <c r="F80" s="327"/>
      <c r="G80" s="328"/>
      <c r="H80" s="327"/>
      <c r="I80" s="328"/>
      <c r="J80" s="55"/>
      <c r="K80" s="49"/>
      <c r="L80" s="50"/>
      <c r="M80" s="56" t="s">
        <v>397</v>
      </c>
      <c r="N80" s="57" t="s">
        <v>398</v>
      </c>
      <c r="O80" s="58">
        <v>1</v>
      </c>
      <c r="P80" s="47"/>
      <c r="R80" s="78"/>
      <c r="S80" s="47"/>
      <c r="U80" s="78"/>
      <c r="V80" s="47"/>
      <c r="X80" s="59">
        <v>921</v>
      </c>
      <c r="Y80" s="60"/>
    </row>
    <row r="81" spans="1:25" ht="16.5" customHeight="1" x14ac:dyDescent="0.2">
      <c r="A81" s="53">
        <v>1</v>
      </c>
      <c r="B81" s="53">
        <v>3781</v>
      </c>
      <c r="C81" s="85" t="s">
        <v>4066</v>
      </c>
      <c r="D81" s="327"/>
      <c r="E81" s="328"/>
      <c r="F81" s="327"/>
      <c r="G81" s="328"/>
      <c r="H81" s="327"/>
      <c r="I81" s="328"/>
      <c r="J81" s="358" t="s">
        <v>399</v>
      </c>
      <c r="K81" s="61" t="s">
        <v>398</v>
      </c>
      <c r="L81" s="62">
        <v>0.7</v>
      </c>
      <c r="M81" s="56"/>
      <c r="N81" s="57"/>
      <c r="O81" s="58"/>
      <c r="P81" s="47"/>
      <c r="R81" s="78"/>
      <c r="S81" s="47"/>
      <c r="U81" s="78"/>
      <c r="V81" s="47"/>
      <c r="X81" s="59">
        <v>644</v>
      </c>
      <c r="Y81" s="60"/>
    </row>
    <row r="82" spans="1:25" ht="16.5" customHeight="1" x14ac:dyDescent="0.2">
      <c r="A82" s="53">
        <v>1</v>
      </c>
      <c r="B82" s="53">
        <v>3782</v>
      </c>
      <c r="C82" s="85" t="s">
        <v>4067</v>
      </c>
      <c r="D82" s="108">
        <v>587</v>
      </c>
      <c r="E82" s="25" t="s">
        <v>394</v>
      </c>
      <c r="F82" s="108">
        <v>167</v>
      </c>
      <c r="G82" s="25" t="s">
        <v>394</v>
      </c>
      <c r="H82" s="108">
        <v>83</v>
      </c>
      <c r="I82" s="25" t="s">
        <v>394</v>
      </c>
      <c r="J82" s="355"/>
      <c r="K82" s="49"/>
      <c r="L82" s="50"/>
      <c r="M82" s="56" t="s">
        <v>397</v>
      </c>
      <c r="N82" s="57" t="s">
        <v>398</v>
      </c>
      <c r="O82" s="58">
        <v>1</v>
      </c>
      <c r="P82" s="47"/>
      <c r="R82" s="78"/>
      <c r="S82" s="47"/>
      <c r="U82" s="78"/>
      <c r="V82" s="55"/>
      <c r="W82" s="49"/>
      <c r="X82" s="59">
        <v>644</v>
      </c>
      <c r="Y82" s="60"/>
    </row>
    <row r="83" spans="1:25" ht="16.5" customHeight="1" x14ac:dyDescent="0.2">
      <c r="A83" s="63">
        <v>1</v>
      </c>
      <c r="B83" s="63" t="s">
        <v>1220</v>
      </c>
      <c r="C83" s="87" t="s">
        <v>4068</v>
      </c>
      <c r="D83" s="122"/>
      <c r="E83" s="106"/>
      <c r="F83" s="122"/>
      <c r="G83" s="106"/>
      <c r="H83" s="122"/>
      <c r="I83" s="106"/>
      <c r="J83" s="65"/>
      <c r="K83" s="66"/>
      <c r="L83" s="67"/>
      <c r="M83" s="68"/>
      <c r="N83" s="69"/>
      <c r="O83" s="70"/>
      <c r="P83" s="47"/>
      <c r="R83" s="78"/>
      <c r="S83" s="47"/>
      <c r="U83" s="78"/>
      <c r="V83" s="331" t="s">
        <v>400</v>
      </c>
      <c r="W83" s="332"/>
      <c r="X83" s="71">
        <v>645</v>
      </c>
      <c r="Y83" s="72"/>
    </row>
    <row r="84" spans="1:25" ht="16.5" customHeight="1" x14ac:dyDescent="0.2">
      <c r="A84" s="63">
        <v>1</v>
      </c>
      <c r="B84" s="63" t="s">
        <v>1221</v>
      </c>
      <c r="C84" s="87" t="s">
        <v>4069</v>
      </c>
      <c r="D84" s="122"/>
      <c r="E84" s="106"/>
      <c r="F84" s="122"/>
      <c r="G84" s="106"/>
      <c r="H84" s="122"/>
      <c r="I84" s="106"/>
      <c r="J84" s="73"/>
      <c r="K84" s="74"/>
      <c r="L84" s="75"/>
      <c r="M84" s="68" t="s">
        <v>397</v>
      </c>
      <c r="N84" s="69" t="s">
        <v>398</v>
      </c>
      <c r="O84" s="70">
        <v>1</v>
      </c>
      <c r="P84" s="47"/>
      <c r="R84" s="78"/>
      <c r="S84" s="47"/>
      <c r="U84" s="78"/>
      <c r="V84" s="333"/>
      <c r="W84" s="334"/>
      <c r="X84" s="71">
        <v>645</v>
      </c>
      <c r="Y84" s="72"/>
    </row>
    <row r="85" spans="1:25" ht="16.5" customHeight="1" x14ac:dyDescent="0.2">
      <c r="A85" s="63">
        <v>1</v>
      </c>
      <c r="B85" s="63" t="s">
        <v>1222</v>
      </c>
      <c r="C85" s="87" t="s">
        <v>4070</v>
      </c>
      <c r="D85" s="83"/>
      <c r="E85" s="106"/>
      <c r="F85" s="83"/>
      <c r="G85" s="106"/>
      <c r="H85" s="83"/>
      <c r="I85" s="106"/>
      <c r="J85" s="357" t="s">
        <v>399</v>
      </c>
      <c r="K85" s="66" t="s">
        <v>398</v>
      </c>
      <c r="L85" s="67">
        <v>0.7</v>
      </c>
      <c r="M85" s="68"/>
      <c r="N85" s="69"/>
      <c r="O85" s="70"/>
      <c r="P85" s="47"/>
      <c r="R85" s="78"/>
      <c r="S85" s="47"/>
      <c r="U85" s="78"/>
      <c r="V85" s="333"/>
      <c r="W85" s="334"/>
      <c r="X85" s="71">
        <v>451</v>
      </c>
      <c r="Y85" s="72"/>
    </row>
    <row r="86" spans="1:25" ht="16.5" customHeight="1" x14ac:dyDescent="0.2">
      <c r="A86" s="63">
        <v>1</v>
      </c>
      <c r="B86" s="63" t="s">
        <v>1223</v>
      </c>
      <c r="C86" s="87" t="s">
        <v>4071</v>
      </c>
      <c r="D86" s="124"/>
      <c r="E86" s="113"/>
      <c r="F86" s="124"/>
      <c r="G86" s="113"/>
      <c r="H86" s="124"/>
      <c r="I86" s="114"/>
      <c r="J86" s="356"/>
      <c r="K86" s="74"/>
      <c r="L86" s="75"/>
      <c r="M86" s="68" t="s">
        <v>397</v>
      </c>
      <c r="N86" s="69" t="s">
        <v>398</v>
      </c>
      <c r="O86" s="70">
        <v>1</v>
      </c>
      <c r="P86" s="55"/>
      <c r="Q86" s="50"/>
      <c r="R86" s="125"/>
      <c r="S86" s="55"/>
      <c r="T86" s="50"/>
      <c r="U86" s="125"/>
      <c r="V86" s="76" t="s">
        <v>398</v>
      </c>
      <c r="W86" s="75">
        <v>0.7</v>
      </c>
      <c r="X86" s="71">
        <v>451</v>
      </c>
      <c r="Y86" s="79"/>
    </row>
    <row r="87" spans="1:25" ht="16.5" customHeight="1" x14ac:dyDescent="0.2">
      <c r="A87" s="53">
        <v>1</v>
      </c>
      <c r="B87" s="53">
        <v>3783</v>
      </c>
      <c r="C87" s="85" t="s">
        <v>4072</v>
      </c>
      <c r="D87" s="325" t="s">
        <v>486</v>
      </c>
      <c r="E87" s="326"/>
      <c r="F87" s="325" t="s">
        <v>504</v>
      </c>
      <c r="G87" s="326"/>
      <c r="H87" s="325" t="s">
        <v>474</v>
      </c>
      <c r="I87" s="326"/>
      <c r="J87" s="77"/>
      <c r="K87" s="61"/>
      <c r="L87" s="62"/>
      <c r="M87" s="56"/>
      <c r="N87" s="57"/>
      <c r="O87" s="58"/>
      <c r="P87" s="47" t="s">
        <v>465</v>
      </c>
      <c r="R87" s="78"/>
      <c r="S87" s="47" t="s">
        <v>468</v>
      </c>
      <c r="U87" s="78"/>
      <c r="V87" s="77"/>
      <c r="W87" s="61"/>
      <c r="X87" s="59">
        <v>716</v>
      </c>
      <c r="Y87" s="52" t="s">
        <v>396</v>
      </c>
    </row>
    <row r="88" spans="1:25" ht="16.5" customHeight="1" x14ac:dyDescent="0.2">
      <c r="A88" s="53">
        <v>1</v>
      </c>
      <c r="B88" s="53">
        <v>3784</v>
      </c>
      <c r="C88" s="85" t="s">
        <v>4073</v>
      </c>
      <c r="D88" s="327"/>
      <c r="E88" s="328"/>
      <c r="F88" s="327"/>
      <c r="G88" s="328"/>
      <c r="H88" s="327"/>
      <c r="I88" s="328"/>
      <c r="J88" s="55"/>
      <c r="K88" s="49"/>
      <c r="L88" s="50"/>
      <c r="M88" s="56" t="s">
        <v>397</v>
      </c>
      <c r="N88" s="57" t="s">
        <v>398</v>
      </c>
      <c r="O88" s="58">
        <v>1</v>
      </c>
      <c r="P88" s="47" t="s">
        <v>398</v>
      </c>
      <c r="Q88" s="26">
        <v>0.25</v>
      </c>
      <c r="R88" s="345" t="s">
        <v>423</v>
      </c>
      <c r="S88" s="47" t="s">
        <v>398</v>
      </c>
      <c r="T88" s="26">
        <v>0.5</v>
      </c>
      <c r="U88" s="345" t="s">
        <v>423</v>
      </c>
      <c r="V88" s="47"/>
      <c r="X88" s="59">
        <v>716</v>
      </c>
      <c r="Y88" s="60"/>
    </row>
    <row r="89" spans="1:25" ht="16.5" customHeight="1" x14ac:dyDescent="0.2">
      <c r="A89" s="53">
        <v>1</v>
      </c>
      <c r="B89" s="53">
        <v>3785</v>
      </c>
      <c r="C89" s="85" t="s">
        <v>4074</v>
      </c>
      <c r="D89" s="327"/>
      <c r="E89" s="328"/>
      <c r="F89" s="327"/>
      <c r="G89" s="328"/>
      <c r="H89" s="327"/>
      <c r="I89" s="328"/>
      <c r="J89" s="358" t="s">
        <v>399</v>
      </c>
      <c r="K89" s="61" t="s">
        <v>398</v>
      </c>
      <c r="L89" s="62">
        <v>0.7</v>
      </c>
      <c r="M89" s="56"/>
      <c r="N89" s="57"/>
      <c r="O89" s="58"/>
      <c r="P89" s="47"/>
      <c r="R89" s="345"/>
      <c r="S89" s="47"/>
      <c r="U89" s="345"/>
      <c r="V89" s="47"/>
      <c r="X89" s="59">
        <v>501</v>
      </c>
      <c r="Y89" s="60"/>
    </row>
    <row r="90" spans="1:25" ht="16.5" customHeight="1" x14ac:dyDescent="0.2">
      <c r="A90" s="53">
        <v>1</v>
      </c>
      <c r="B90" s="53">
        <v>3786</v>
      </c>
      <c r="C90" s="85" t="s">
        <v>4075</v>
      </c>
      <c r="D90" s="108">
        <v>256</v>
      </c>
      <c r="E90" s="25" t="s">
        <v>394</v>
      </c>
      <c r="F90" s="108">
        <v>148</v>
      </c>
      <c r="G90" s="25" t="s">
        <v>394</v>
      </c>
      <c r="H90" s="108">
        <v>183</v>
      </c>
      <c r="I90" s="25" t="s">
        <v>394</v>
      </c>
      <c r="J90" s="355"/>
      <c r="K90" s="49"/>
      <c r="L90" s="50"/>
      <c r="M90" s="56" t="s">
        <v>397</v>
      </c>
      <c r="N90" s="57" t="s">
        <v>398</v>
      </c>
      <c r="O90" s="58">
        <v>1</v>
      </c>
      <c r="P90" s="47"/>
      <c r="R90" s="78"/>
      <c r="S90" s="47"/>
      <c r="U90" s="78"/>
      <c r="V90" s="55"/>
      <c r="W90" s="49"/>
      <c r="X90" s="59">
        <v>501</v>
      </c>
      <c r="Y90" s="60"/>
    </row>
    <row r="91" spans="1:25" ht="16.5" customHeight="1" x14ac:dyDescent="0.2">
      <c r="A91" s="63">
        <v>1</v>
      </c>
      <c r="B91" s="63" t="s">
        <v>1224</v>
      </c>
      <c r="C91" s="87" t="s">
        <v>4076</v>
      </c>
      <c r="D91" s="122"/>
      <c r="E91" s="106"/>
      <c r="F91" s="122"/>
      <c r="G91" s="106"/>
      <c r="H91" s="122"/>
      <c r="I91" s="106"/>
      <c r="J91" s="65"/>
      <c r="K91" s="66"/>
      <c r="L91" s="67"/>
      <c r="M91" s="68"/>
      <c r="N91" s="69"/>
      <c r="O91" s="70"/>
      <c r="P91" s="47"/>
      <c r="R91" s="78"/>
      <c r="S91" s="47"/>
      <c r="U91" s="78"/>
      <c r="V91" s="331" t="s">
        <v>400</v>
      </c>
      <c r="W91" s="332"/>
      <c r="X91" s="71">
        <v>502</v>
      </c>
      <c r="Y91" s="72"/>
    </row>
    <row r="92" spans="1:25" ht="16.5" customHeight="1" x14ac:dyDescent="0.2">
      <c r="A92" s="63">
        <v>1</v>
      </c>
      <c r="B92" s="63" t="s">
        <v>1225</v>
      </c>
      <c r="C92" s="87" t="s">
        <v>4077</v>
      </c>
      <c r="D92" s="122"/>
      <c r="E92" s="106"/>
      <c r="F92" s="122"/>
      <c r="G92" s="106"/>
      <c r="H92" s="122"/>
      <c r="I92" s="106"/>
      <c r="J92" s="73"/>
      <c r="K92" s="74"/>
      <c r="L92" s="75"/>
      <c r="M92" s="68" t="s">
        <v>397</v>
      </c>
      <c r="N92" s="69" t="s">
        <v>398</v>
      </c>
      <c r="O92" s="70">
        <v>1</v>
      </c>
      <c r="P92" s="47"/>
      <c r="R92" s="78"/>
      <c r="S92" s="47"/>
      <c r="U92" s="78"/>
      <c r="V92" s="333"/>
      <c r="W92" s="334"/>
      <c r="X92" s="71">
        <v>502</v>
      </c>
      <c r="Y92" s="72"/>
    </row>
    <row r="93" spans="1:25" ht="16.5" customHeight="1" x14ac:dyDescent="0.2">
      <c r="A93" s="63">
        <v>1</v>
      </c>
      <c r="B93" s="63" t="s">
        <v>1226</v>
      </c>
      <c r="C93" s="87" t="s">
        <v>4078</v>
      </c>
      <c r="D93" s="83"/>
      <c r="E93" s="106"/>
      <c r="F93" s="83"/>
      <c r="G93" s="106"/>
      <c r="H93" s="83"/>
      <c r="I93" s="106"/>
      <c r="J93" s="357" t="s">
        <v>399</v>
      </c>
      <c r="K93" s="66" t="s">
        <v>398</v>
      </c>
      <c r="L93" s="67">
        <v>0.7</v>
      </c>
      <c r="M93" s="68"/>
      <c r="N93" s="69"/>
      <c r="O93" s="70"/>
      <c r="P93" s="47"/>
      <c r="R93" s="78"/>
      <c r="S93" s="47"/>
      <c r="U93" s="78"/>
      <c r="V93" s="333"/>
      <c r="W93" s="334"/>
      <c r="X93" s="71">
        <v>350</v>
      </c>
      <c r="Y93" s="72"/>
    </row>
    <row r="94" spans="1:25" ht="16.5" customHeight="1" x14ac:dyDescent="0.2">
      <c r="A94" s="63">
        <v>1</v>
      </c>
      <c r="B94" s="63" t="s">
        <v>1227</v>
      </c>
      <c r="C94" s="87" t="s">
        <v>4079</v>
      </c>
      <c r="D94" s="83"/>
      <c r="E94" s="106"/>
      <c r="F94" s="83"/>
      <c r="G94" s="106"/>
      <c r="H94" s="83"/>
      <c r="I94" s="106"/>
      <c r="J94" s="356"/>
      <c r="K94" s="74"/>
      <c r="L94" s="75"/>
      <c r="M94" s="68" t="s">
        <v>397</v>
      </c>
      <c r="N94" s="69" t="s">
        <v>398</v>
      </c>
      <c r="O94" s="70">
        <v>1</v>
      </c>
      <c r="P94" s="47"/>
      <c r="R94" s="78"/>
      <c r="S94" s="47"/>
      <c r="U94" s="78"/>
      <c r="V94" s="76" t="s">
        <v>398</v>
      </c>
      <c r="W94" s="75">
        <v>0.7</v>
      </c>
      <c r="X94" s="71">
        <v>350</v>
      </c>
      <c r="Y94" s="72"/>
    </row>
    <row r="95" spans="1:25" ht="16.5" customHeight="1" x14ac:dyDescent="0.2">
      <c r="A95" s="53">
        <v>1</v>
      </c>
      <c r="B95" s="53">
        <v>3787</v>
      </c>
      <c r="C95" s="85" t="s">
        <v>4080</v>
      </c>
      <c r="D95" s="83"/>
      <c r="E95" s="106"/>
      <c r="F95" s="83"/>
      <c r="G95" s="106"/>
      <c r="H95" s="325" t="s">
        <v>512</v>
      </c>
      <c r="I95" s="326"/>
      <c r="J95" s="77"/>
      <c r="K95" s="61"/>
      <c r="L95" s="62"/>
      <c r="M95" s="56"/>
      <c r="N95" s="57"/>
      <c r="O95" s="58"/>
      <c r="P95" s="47"/>
      <c r="R95" s="78"/>
      <c r="S95" s="47"/>
      <c r="U95" s="78"/>
      <c r="V95" s="77"/>
      <c r="W95" s="61"/>
      <c r="X95" s="59">
        <v>839</v>
      </c>
      <c r="Y95" s="60"/>
    </row>
    <row r="96" spans="1:25" ht="16.5" customHeight="1" x14ac:dyDescent="0.2">
      <c r="A96" s="53">
        <v>1</v>
      </c>
      <c r="B96" s="53">
        <v>3788</v>
      </c>
      <c r="C96" s="85" t="s">
        <v>4081</v>
      </c>
      <c r="D96" s="83"/>
      <c r="E96" s="106"/>
      <c r="F96" s="83"/>
      <c r="G96" s="106"/>
      <c r="H96" s="327"/>
      <c r="I96" s="328"/>
      <c r="J96" s="55"/>
      <c r="K96" s="49"/>
      <c r="L96" s="50"/>
      <c r="M96" s="56" t="s">
        <v>397</v>
      </c>
      <c r="N96" s="57" t="s">
        <v>398</v>
      </c>
      <c r="O96" s="58">
        <v>1</v>
      </c>
      <c r="P96" s="47"/>
      <c r="R96" s="78"/>
      <c r="S96" s="47"/>
      <c r="U96" s="78"/>
      <c r="V96" s="47"/>
      <c r="X96" s="59">
        <v>839</v>
      </c>
      <c r="Y96" s="60"/>
    </row>
    <row r="97" spans="1:25" ht="16.5" customHeight="1" x14ac:dyDescent="0.2">
      <c r="A97" s="53">
        <v>1</v>
      </c>
      <c r="B97" s="53">
        <v>3789</v>
      </c>
      <c r="C97" s="85" t="s">
        <v>4082</v>
      </c>
      <c r="D97" s="83"/>
      <c r="E97" s="106"/>
      <c r="F97" s="83"/>
      <c r="G97" s="106"/>
      <c r="H97" s="327"/>
      <c r="I97" s="328"/>
      <c r="J97" s="358" t="s">
        <v>399</v>
      </c>
      <c r="K97" s="61" t="s">
        <v>398</v>
      </c>
      <c r="L97" s="62">
        <v>0.7</v>
      </c>
      <c r="M97" s="56"/>
      <c r="N97" s="57"/>
      <c r="O97" s="58"/>
      <c r="P97" s="47"/>
      <c r="R97" s="78"/>
      <c r="S97" s="47"/>
      <c r="U97" s="78"/>
      <c r="V97" s="47"/>
      <c r="X97" s="59">
        <v>588</v>
      </c>
      <c r="Y97" s="60"/>
    </row>
    <row r="98" spans="1:25" ht="16.5" customHeight="1" x14ac:dyDescent="0.2">
      <c r="A98" s="53">
        <v>1</v>
      </c>
      <c r="B98" s="53">
        <v>3790</v>
      </c>
      <c r="C98" s="85" t="s">
        <v>4083</v>
      </c>
      <c r="D98" s="83"/>
      <c r="E98" s="106"/>
      <c r="F98" s="83"/>
      <c r="G98" s="106"/>
      <c r="H98" s="108">
        <v>265</v>
      </c>
      <c r="I98" s="25" t="s">
        <v>394</v>
      </c>
      <c r="J98" s="355"/>
      <c r="K98" s="49"/>
      <c r="L98" s="50"/>
      <c r="M98" s="56" t="s">
        <v>397</v>
      </c>
      <c r="N98" s="57" t="s">
        <v>398</v>
      </c>
      <c r="O98" s="58">
        <v>1</v>
      </c>
      <c r="P98" s="47"/>
      <c r="R98" s="78"/>
      <c r="S98" s="47"/>
      <c r="U98" s="78"/>
      <c r="V98" s="55"/>
      <c r="W98" s="49"/>
      <c r="X98" s="59">
        <v>588</v>
      </c>
      <c r="Y98" s="60"/>
    </row>
    <row r="99" spans="1:25" ht="16.5" customHeight="1" x14ac:dyDescent="0.2">
      <c r="A99" s="63">
        <v>1</v>
      </c>
      <c r="B99" s="63" t="s">
        <v>1228</v>
      </c>
      <c r="C99" s="87" t="s">
        <v>4084</v>
      </c>
      <c r="D99" s="83"/>
      <c r="E99" s="106"/>
      <c r="F99" s="83"/>
      <c r="G99" s="106"/>
      <c r="H99" s="122"/>
      <c r="I99" s="106"/>
      <c r="J99" s="65"/>
      <c r="K99" s="66"/>
      <c r="L99" s="67"/>
      <c r="M99" s="68"/>
      <c r="N99" s="69"/>
      <c r="O99" s="70"/>
      <c r="P99" s="47"/>
      <c r="R99" s="78"/>
      <c r="S99" s="47"/>
      <c r="U99" s="78"/>
      <c r="V99" s="331" t="s">
        <v>400</v>
      </c>
      <c r="W99" s="332"/>
      <c r="X99" s="71">
        <v>588</v>
      </c>
      <c r="Y99" s="72"/>
    </row>
    <row r="100" spans="1:25" ht="16.5" customHeight="1" x14ac:dyDescent="0.2">
      <c r="A100" s="63">
        <v>1</v>
      </c>
      <c r="B100" s="63" t="s">
        <v>1229</v>
      </c>
      <c r="C100" s="87" t="s">
        <v>4085</v>
      </c>
      <c r="D100" s="83"/>
      <c r="E100" s="106"/>
      <c r="F100" s="83"/>
      <c r="G100" s="106"/>
      <c r="H100" s="122"/>
      <c r="I100" s="106"/>
      <c r="J100" s="73"/>
      <c r="K100" s="74"/>
      <c r="L100" s="75"/>
      <c r="M100" s="68" t="s">
        <v>397</v>
      </c>
      <c r="N100" s="69" t="s">
        <v>398</v>
      </c>
      <c r="O100" s="70">
        <v>1</v>
      </c>
      <c r="P100" s="47"/>
      <c r="R100" s="78"/>
      <c r="S100" s="47"/>
      <c r="U100" s="78"/>
      <c r="V100" s="333"/>
      <c r="W100" s="334"/>
      <c r="X100" s="71">
        <v>588</v>
      </c>
      <c r="Y100" s="72"/>
    </row>
    <row r="101" spans="1:25" ht="16.5" customHeight="1" x14ac:dyDescent="0.2">
      <c r="A101" s="63">
        <v>1</v>
      </c>
      <c r="B101" s="63" t="s">
        <v>1230</v>
      </c>
      <c r="C101" s="87" t="s">
        <v>4086</v>
      </c>
      <c r="D101" s="83"/>
      <c r="E101" s="106"/>
      <c r="F101" s="83"/>
      <c r="G101" s="106"/>
      <c r="H101" s="83"/>
      <c r="I101" s="106"/>
      <c r="J101" s="357" t="s">
        <v>399</v>
      </c>
      <c r="K101" s="66" t="s">
        <v>398</v>
      </c>
      <c r="L101" s="67">
        <v>0.7</v>
      </c>
      <c r="M101" s="68"/>
      <c r="N101" s="69"/>
      <c r="O101" s="70"/>
      <c r="P101" s="47"/>
      <c r="R101" s="78"/>
      <c r="S101" s="47"/>
      <c r="U101" s="78"/>
      <c r="V101" s="333"/>
      <c r="W101" s="334"/>
      <c r="X101" s="71">
        <v>411</v>
      </c>
      <c r="Y101" s="72"/>
    </row>
    <row r="102" spans="1:25" ht="16.5" customHeight="1" x14ac:dyDescent="0.2">
      <c r="A102" s="63">
        <v>1</v>
      </c>
      <c r="B102" s="63" t="s">
        <v>1231</v>
      </c>
      <c r="C102" s="87" t="s">
        <v>4087</v>
      </c>
      <c r="D102" s="83"/>
      <c r="E102" s="106"/>
      <c r="F102" s="83"/>
      <c r="G102" s="110"/>
      <c r="H102" s="124"/>
      <c r="I102" s="113"/>
      <c r="J102" s="356"/>
      <c r="K102" s="74"/>
      <c r="L102" s="75"/>
      <c r="M102" s="68" t="s">
        <v>397</v>
      </c>
      <c r="N102" s="69" t="s">
        <v>398</v>
      </c>
      <c r="O102" s="70">
        <v>1</v>
      </c>
      <c r="P102" s="47"/>
      <c r="R102" s="78"/>
      <c r="S102" s="47"/>
      <c r="U102" s="78"/>
      <c r="V102" s="76" t="s">
        <v>398</v>
      </c>
      <c r="W102" s="75">
        <v>0.7</v>
      </c>
      <c r="X102" s="71">
        <v>411</v>
      </c>
      <c r="Y102" s="72"/>
    </row>
    <row r="103" spans="1:25" ht="16.5" customHeight="1" x14ac:dyDescent="0.2">
      <c r="A103" s="44">
        <v>1</v>
      </c>
      <c r="B103" s="44">
        <v>3791</v>
      </c>
      <c r="C103" s="45" t="s">
        <v>4088</v>
      </c>
      <c r="D103" s="83"/>
      <c r="E103" s="106"/>
      <c r="F103" s="83"/>
      <c r="G103" s="110"/>
      <c r="H103" s="327" t="s">
        <v>513</v>
      </c>
      <c r="I103" s="328"/>
      <c r="J103" s="47"/>
      <c r="M103" s="48"/>
      <c r="N103" s="49"/>
      <c r="O103" s="50"/>
      <c r="P103" s="47"/>
      <c r="R103" s="78"/>
      <c r="S103" s="47"/>
      <c r="U103" s="78"/>
      <c r="V103" s="47"/>
      <c r="X103" s="51">
        <v>966</v>
      </c>
      <c r="Y103" s="60"/>
    </row>
    <row r="104" spans="1:25" ht="16.5" customHeight="1" x14ac:dyDescent="0.2">
      <c r="A104" s="53">
        <v>1</v>
      </c>
      <c r="B104" s="53">
        <v>3792</v>
      </c>
      <c r="C104" s="85" t="s">
        <v>4089</v>
      </c>
      <c r="D104" s="83"/>
      <c r="E104" s="106"/>
      <c r="F104" s="83"/>
      <c r="G104" s="106"/>
      <c r="H104" s="327"/>
      <c r="I104" s="328"/>
      <c r="J104" s="55"/>
      <c r="K104" s="49"/>
      <c r="L104" s="50"/>
      <c r="M104" s="56" t="s">
        <v>397</v>
      </c>
      <c r="N104" s="57" t="s">
        <v>398</v>
      </c>
      <c r="O104" s="58">
        <v>1</v>
      </c>
      <c r="P104" s="47"/>
      <c r="R104" s="78"/>
      <c r="S104" s="47"/>
      <c r="U104" s="78"/>
      <c r="V104" s="47"/>
      <c r="X104" s="59">
        <v>966</v>
      </c>
      <c r="Y104" s="60"/>
    </row>
    <row r="105" spans="1:25" ht="16.5" customHeight="1" x14ac:dyDescent="0.2">
      <c r="A105" s="53">
        <v>1</v>
      </c>
      <c r="B105" s="53">
        <v>3793</v>
      </c>
      <c r="C105" s="85" t="s">
        <v>4090</v>
      </c>
      <c r="D105" s="83"/>
      <c r="E105" s="106"/>
      <c r="F105" s="83"/>
      <c r="G105" s="106"/>
      <c r="H105" s="327"/>
      <c r="I105" s="328"/>
      <c r="J105" s="358" t="s">
        <v>399</v>
      </c>
      <c r="K105" s="61" t="s">
        <v>398</v>
      </c>
      <c r="L105" s="62">
        <v>0.7</v>
      </c>
      <c r="M105" s="56"/>
      <c r="N105" s="57"/>
      <c r="O105" s="58"/>
      <c r="P105" s="47"/>
      <c r="R105" s="78"/>
      <c r="S105" s="47"/>
      <c r="U105" s="78"/>
      <c r="V105" s="47"/>
      <c r="X105" s="59">
        <v>677</v>
      </c>
      <c r="Y105" s="60"/>
    </row>
    <row r="106" spans="1:25" ht="16.5" customHeight="1" x14ac:dyDescent="0.2">
      <c r="A106" s="53">
        <v>1</v>
      </c>
      <c r="B106" s="53">
        <v>3794</v>
      </c>
      <c r="C106" s="85" t="s">
        <v>4091</v>
      </c>
      <c r="D106" s="123"/>
      <c r="E106" s="25"/>
      <c r="F106" s="123"/>
      <c r="G106" s="25"/>
      <c r="H106" s="108">
        <v>350</v>
      </c>
      <c r="I106" s="25" t="s">
        <v>394</v>
      </c>
      <c r="J106" s="355"/>
      <c r="K106" s="49"/>
      <c r="L106" s="50"/>
      <c r="M106" s="56" t="s">
        <v>397</v>
      </c>
      <c r="N106" s="57" t="s">
        <v>398</v>
      </c>
      <c r="O106" s="58">
        <v>1</v>
      </c>
      <c r="P106" s="47"/>
      <c r="R106" s="78"/>
      <c r="S106" s="47"/>
      <c r="U106" s="78"/>
      <c r="V106" s="55"/>
      <c r="W106" s="49"/>
      <c r="X106" s="59">
        <v>677</v>
      </c>
      <c r="Y106" s="60"/>
    </row>
    <row r="107" spans="1:25" ht="16.5" customHeight="1" x14ac:dyDescent="0.2">
      <c r="A107" s="63">
        <v>1</v>
      </c>
      <c r="B107" s="63" t="s">
        <v>1232</v>
      </c>
      <c r="C107" s="87" t="s">
        <v>4092</v>
      </c>
      <c r="D107" s="83"/>
      <c r="E107" s="106"/>
      <c r="F107" s="83"/>
      <c r="G107" s="106"/>
      <c r="H107" s="122"/>
      <c r="I107" s="106"/>
      <c r="J107" s="65"/>
      <c r="K107" s="66"/>
      <c r="L107" s="67"/>
      <c r="M107" s="68"/>
      <c r="N107" s="69"/>
      <c r="O107" s="70"/>
      <c r="P107" s="47"/>
      <c r="R107" s="78"/>
      <c r="S107" s="47"/>
      <c r="U107" s="78"/>
      <c r="V107" s="331" t="s">
        <v>400</v>
      </c>
      <c r="W107" s="332"/>
      <c r="X107" s="71">
        <v>677</v>
      </c>
      <c r="Y107" s="72"/>
    </row>
    <row r="108" spans="1:25" ht="16.5" customHeight="1" x14ac:dyDescent="0.2">
      <c r="A108" s="63">
        <v>1</v>
      </c>
      <c r="B108" s="63" t="s">
        <v>1233</v>
      </c>
      <c r="C108" s="87" t="s">
        <v>4093</v>
      </c>
      <c r="D108" s="83"/>
      <c r="E108" s="106"/>
      <c r="F108" s="83"/>
      <c r="G108" s="106"/>
      <c r="H108" s="122"/>
      <c r="I108" s="106"/>
      <c r="J108" s="73"/>
      <c r="K108" s="74"/>
      <c r="L108" s="75"/>
      <c r="M108" s="68" t="s">
        <v>397</v>
      </c>
      <c r="N108" s="69" t="s">
        <v>398</v>
      </c>
      <c r="O108" s="70">
        <v>1</v>
      </c>
      <c r="P108" s="47"/>
      <c r="R108" s="78"/>
      <c r="S108" s="47"/>
      <c r="U108" s="78"/>
      <c r="V108" s="333"/>
      <c r="W108" s="334"/>
      <c r="X108" s="71">
        <v>677</v>
      </c>
      <c r="Y108" s="72"/>
    </row>
    <row r="109" spans="1:25" ht="16.5" customHeight="1" x14ac:dyDescent="0.2">
      <c r="A109" s="63">
        <v>1</v>
      </c>
      <c r="B109" s="63" t="s">
        <v>1234</v>
      </c>
      <c r="C109" s="87" t="s">
        <v>4094</v>
      </c>
      <c r="D109" s="83"/>
      <c r="E109" s="106"/>
      <c r="F109" s="83"/>
      <c r="G109" s="106"/>
      <c r="H109" s="83"/>
      <c r="I109" s="106"/>
      <c r="J109" s="357" t="s">
        <v>399</v>
      </c>
      <c r="K109" s="66" t="s">
        <v>398</v>
      </c>
      <c r="L109" s="67">
        <v>0.7</v>
      </c>
      <c r="M109" s="68"/>
      <c r="N109" s="69"/>
      <c r="O109" s="70"/>
      <c r="P109" s="47"/>
      <c r="R109" s="78"/>
      <c r="S109" s="47"/>
      <c r="U109" s="78"/>
      <c r="V109" s="333"/>
      <c r="W109" s="334"/>
      <c r="X109" s="71">
        <v>474</v>
      </c>
      <c r="Y109" s="72"/>
    </row>
    <row r="110" spans="1:25" ht="16.5" customHeight="1" x14ac:dyDescent="0.2">
      <c r="A110" s="63">
        <v>1</v>
      </c>
      <c r="B110" s="63" t="s">
        <v>1235</v>
      </c>
      <c r="C110" s="87" t="s">
        <v>4095</v>
      </c>
      <c r="D110" s="83"/>
      <c r="E110" s="106"/>
      <c r="F110" s="83"/>
      <c r="G110" s="106"/>
      <c r="H110" s="83"/>
      <c r="I110" s="106"/>
      <c r="J110" s="356"/>
      <c r="K110" s="74"/>
      <c r="L110" s="75"/>
      <c r="M110" s="68" t="s">
        <v>397</v>
      </c>
      <c r="N110" s="69" t="s">
        <v>398</v>
      </c>
      <c r="O110" s="70">
        <v>1</v>
      </c>
      <c r="P110" s="47"/>
      <c r="R110" s="78"/>
      <c r="S110" s="47"/>
      <c r="U110" s="78"/>
      <c r="V110" s="76" t="s">
        <v>398</v>
      </c>
      <c r="W110" s="75">
        <v>0.7</v>
      </c>
      <c r="X110" s="71">
        <v>474</v>
      </c>
      <c r="Y110" s="72"/>
    </row>
    <row r="111" spans="1:25" ht="16.5" customHeight="1" x14ac:dyDescent="0.2">
      <c r="A111" s="53">
        <v>1</v>
      </c>
      <c r="B111" s="53">
        <v>3795</v>
      </c>
      <c r="C111" s="85" t="s">
        <v>4096</v>
      </c>
      <c r="D111" s="83"/>
      <c r="E111" s="106"/>
      <c r="F111" s="83"/>
      <c r="G111" s="106"/>
      <c r="H111" s="325" t="s">
        <v>514</v>
      </c>
      <c r="I111" s="326"/>
      <c r="J111" s="77"/>
      <c r="K111" s="61"/>
      <c r="L111" s="62"/>
      <c r="M111" s="56"/>
      <c r="N111" s="57"/>
      <c r="O111" s="58"/>
      <c r="P111" s="47"/>
      <c r="R111" s="78"/>
      <c r="S111" s="47"/>
      <c r="U111" s="78"/>
      <c r="V111" s="77"/>
      <c r="W111" s="61"/>
      <c r="X111" s="59">
        <v>1091</v>
      </c>
      <c r="Y111" s="60"/>
    </row>
    <row r="112" spans="1:25" ht="16.5" customHeight="1" x14ac:dyDescent="0.2">
      <c r="A112" s="53">
        <v>1</v>
      </c>
      <c r="B112" s="53">
        <v>3796</v>
      </c>
      <c r="C112" s="85" t="s">
        <v>4097</v>
      </c>
      <c r="D112" s="83"/>
      <c r="E112" s="106"/>
      <c r="F112" s="83"/>
      <c r="G112" s="106"/>
      <c r="H112" s="327"/>
      <c r="I112" s="328"/>
      <c r="J112" s="55"/>
      <c r="K112" s="49"/>
      <c r="L112" s="50"/>
      <c r="M112" s="56" t="s">
        <v>397</v>
      </c>
      <c r="N112" s="57" t="s">
        <v>398</v>
      </c>
      <c r="O112" s="58">
        <v>1</v>
      </c>
      <c r="P112" s="47"/>
      <c r="R112" s="78"/>
      <c r="S112" s="47"/>
      <c r="U112" s="78"/>
      <c r="V112" s="47"/>
      <c r="X112" s="59">
        <v>1091</v>
      </c>
      <c r="Y112" s="60"/>
    </row>
    <row r="113" spans="1:25" ht="16.5" customHeight="1" x14ac:dyDescent="0.2">
      <c r="A113" s="53">
        <v>1</v>
      </c>
      <c r="B113" s="53">
        <v>3797</v>
      </c>
      <c r="C113" s="85" t="s">
        <v>4098</v>
      </c>
      <c r="D113" s="83"/>
      <c r="E113" s="106"/>
      <c r="F113" s="83"/>
      <c r="G113" s="106"/>
      <c r="H113" s="327"/>
      <c r="I113" s="328"/>
      <c r="J113" s="358" t="s">
        <v>399</v>
      </c>
      <c r="K113" s="61" t="s">
        <v>398</v>
      </c>
      <c r="L113" s="62">
        <v>0.7</v>
      </c>
      <c r="M113" s="56"/>
      <c r="N113" s="57"/>
      <c r="O113" s="58"/>
      <c r="P113" s="47"/>
      <c r="R113" s="78"/>
      <c r="S113" s="47"/>
      <c r="U113" s="78"/>
      <c r="V113" s="47"/>
      <c r="X113" s="59">
        <v>764</v>
      </c>
      <c r="Y113" s="60"/>
    </row>
    <row r="114" spans="1:25" ht="16.5" customHeight="1" x14ac:dyDescent="0.2">
      <c r="A114" s="53">
        <v>1</v>
      </c>
      <c r="B114" s="53">
        <v>3798</v>
      </c>
      <c r="C114" s="85" t="s">
        <v>4099</v>
      </c>
      <c r="D114" s="83"/>
      <c r="E114" s="106"/>
      <c r="F114" s="83"/>
      <c r="G114" s="106"/>
      <c r="H114" s="108">
        <v>433</v>
      </c>
      <c r="I114" s="25" t="s">
        <v>394</v>
      </c>
      <c r="J114" s="355"/>
      <c r="K114" s="49"/>
      <c r="L114" s="50"/>
      <c r="M114" s="56" t="s">
        <v>397</v>
      </c>
      <c r="N114" s="57" t="s">
        <v>398</v>
      </c>
      <c r="O114" s="58">
        <v>1</v>
      </c>
      <c r="P114" s="47"/>
      <c r="R114" s="78"/>
      <c r="S114" s="47"/>
      <c r="U114" s="78"/>
      <c r="V114" s="55"/>
      <c r="W114" s="49"/>
      <c r="X114" s="59">
        <v>764</v>
      </c>
      <c r="Y114" s="60"/>
    </row>
    <row r="115" spans="1:25" ht="16.5" customHeight="1" x14ac:dyDescent="0.2">
      <c r="A115" s="63">
        <v>1</v>
      </c>
      <c r="B115" s="63" t="s">
        <v>1236</v>
      </c>
      <c r="C115" s="87" t="s">
        <v>4100</v>
      </c>
      <c r="D115" s="83"/>
      <c r="E115" s="106"/>
      <c r="F115" s="83"/>
      <c r="G115" s="106"/>
      <c r="H115" s="122"/>
      <c r="I115" s="106"/>
      <c r="J115" s="65"/>
      <c r="K115" s="66"/>
      <c r="L115" s="67"/>
      <c r="M115" s="68"/>
      <c r="N115" s="69"/>
      <c r="O115" s="70"/>
      <c r="P115" s="47"/>
      <c r="R115" s="78"/>
      <c r="S115" s="47"/>
      <c r="U115" s="78"/>
      <c r="V115" s="331" t="s">
        <v>400</v>
      </c>
      <c r="W115" s="332"/>
      <c r="X115" s="71">
        <v>764</v>
      </c>
      <c r="Y115" s="72"/>
    </row>
    <row r="116" spans="1:25" ht="16.5" customHeight="1" x14ac:dyDescent="0.2">
      <c r="A116" s="63">
        <v>1</v>
      </c>
      <c r="B116" s="63" t="s">
        <v>1237</v>
      </c>
      <c r="C116" s="87" t="s">
        <v>4101</v>
      </c>
      <c r="D116" s="83"/>
      <c r="E116" s="106"/>
      <c r="F116" s="83"/>
      <c r="G116" s="106"/>
      <c r="H116" s="122"/>
      <c r="I116" s="106"/>
      <c r="J116" s="73"/>
      <c r="K116" s="74"/>
      <c r="L116" s="75"/>
      <c r="M116" s="68" t="s">
        <v>397</v>
      </c>
      <c r="N116" s="69" t="s">
        <v>398</v>
      </c>
      <c r="O116" s="70">
        <v>1</v>
      </c>
      <c r="P116" s="47"/>
      <c r="R116" s="78"/>
      <c r="S116" s="47"/>
      <c r="U116" s="78"/>
      <c r="V116" s="333"/>
      <c r="W116" s="334"/>
      <c r="X116" s="71">
        <v>764</v>
      </c>
      <c r="Y116" s="72"/>
    </row>
    <row r="117" spans="1:25" ht="16.5" customHeight="1" x14ac:dyDescent="0.2">
      <c r="A117" s="63">
        <v>1</v>
      </c>
      <c r="B117" s="63" t="s">
        <v>1238</v>
      </c>
      <c r="C117" s="87" t="s">
        <v>4102</v>
      </c>
      <c r="D117" s="83"/>
      <c r="E117" s="106"/>
      <c r="F117" s="83"/>
      <c r="G117" s="106"/>
      <c r="H117" s="83"/>
      <c r="I117" s="106"/>
      <c r="J117" s="357" t="s">
        <v>399</v>
      </c>
      <c r="K117" s="66" t="s">
        <v>398</v>
      </c>
      <c r="L117" s="67">
        <v>0.7</v>
      </c>
      <c r="M117" s="68"/>
      <c r="N117" s="69"/>
      <c r="O117" s="70"/>
      <c r="P117" s="47"/>
      <c r="R117" s="78"/>
      <c r="S117" s="47"/>
      <c r="U117" s="78"/>
      <c r="V117" s="333"/>
      <c r="W117" s="334"/>
      <c r="X117" s="71">
        <v>535</v>
      </c>
      <c r="Y117" s="72"/>
    </row>
    <row r="118" spans="1:25" ht="16.5" customHeight="1" x14ac:dyDescent="0.2">
      <c r="A118" s="63">
        <v>1</v>
      </c>
      <c r="B118" s="63" t="s">
        <v>1239</v>
      </c>
      <c r="C118" s="87" t="s">
        <v>4103</v>
      </c>
      <c r="D118" s="83"/>
      <c r="E118" s="106"/>
      <c r="F118" s="83"/>
      <c r="G118" s="106"/>
      <c r="H118" s="83"/>
      <c r="I118" s="106"/>
      <c r="J118" s="356"/>
      <c r="K118" s="74"/>
      <c r="L118" s="75"/>
      <c r="M118" s="68" t="s">
        <v>397</v>
      </c>
      <c r="N118" s="69" t="s">
        <v>398</v>
      </c>
      <c r="O118" s="70">
        <v>1</v>
      </c>
      <c r="P118" s="47"/>
      <c r="R118" s="78"/>
      <c r="S118" s="47"/>
      <c r="U118" s="78"/>
      <c r="V118" s="76" t="s">
        <v>398</v>
      </c>
      <c r="W118" s="75">
        <v>0.7</v>
      </c>
      <c r="X118" s="71">
        <v>535</v>
      </c>
      <c r="Y118" s="72"/>
    </row>
    <row r="119" spans="1:25" ht="16.5" customHeight="1" x14ac:dyDescent="0.2">
      <c r="A119" s="53">
        <v>1</v>
      </c>
      <c r="B119" s="53">
        <v>3799</v>
      </c>
      <c r="C119" s="85" t="s">
        <v>4104</v>
      </c>
      <c r="D119" s="325" t="s">
        <v>1240</v>
      </c>
      <c r="E119" s="326"/>
      <c r="F119" s="325" t="s">
        <v>504</v>
      </c>
      <c r="G119" s="326"/>
      <c r="H119" s="325" t="s">
        <v>474</v>
      </c>
      <c r="I119" s="326"/>
      <c r="J119" s="77"/>
      <c r="K119" s="61"/>
      <c r="L119" s="62"/>
      <c r="M119" s="56"/>
      <c r="N119" s="57"/>
      <c r="O119" s="58"/>
      <c r="P119" s="47"/>
      <c r="R119" s="78"/>
      <c r="S119" s="47"/>
      <c r="U119" s="78"/>
      <c r="V119" s="77"/>
      <c r="W119" s="61"/>
      <c r="X119" s="59">
        <v>756</v>
      </c>
      <c r="Y119" s="60"/>
    </row>
    <row r="120" spans="1:25" ht="16.5" customHeight="1" x14ac:dyDescent="0.2">
      <c r="A120" s="53">
        <v>1</v>
      </c>
      <c r="B120" s="53">
        <v>3800</v>
      </c>
      <c r="C120" s="85" t="s">
        <v>4105</v>
      </c>
      <c r="D120" s="327"/>
      <c r="E120" s="328"/>
      <c r="F120" s="327"/>
      <c r="G120" s="328"/>
      <c r="H120" s="327"/>
      <c r="I120" s="328"/>
      <c r="J120" s="55"/>
      <c r="K120" s="49"/>
      <c r="L120" s="50"/>
      <c r="M120" s="56" t="s">
        <v>397</v>
      </c>
      <c r="N120" s="57" t="s">
        <v>398</v>
      </c>
      <c r="O120" s="58">
        <v>1</v>
      </c>
      <c r="P120" s="47"/>
      <c r="R120" s="78"/>
      <c r="S120" s="47"/>
      <c r="U120" s="78"/>
      <c r="V120" s="47"/>
      <c r="X120" s="59">
        <v>756</v>
      </c>
      <c r="Y120" s="60"/>
    </row>
    <row r="121" spans="1:25" ht="16.5" customHeight="1" x14ac:dyDescent="0.2">
      <c r="A121" s="53">
        <v>1</v>
      </c>
      <c r="B121" s="53">
        <v>3801</v>
      </c>
      <c r="C121" s="85" t="s">
        <v>4106</v>
      </c>
      <c r="D121" s="327"/>
      <c r="E121" s="328"/>
      <c r="F121" s="327"/>
      <c r="G121" s="328"/>
      <c r="H121" s="327"/>
      <c r="I121" s="328"/>
      <c r="J121" s="358" t="s">
        <v>399</v>
      </c>
      <c r="K121" s="61" t="s">
        <v>398</v>
      </c>
      <c r="L121" s="62">
        <v>0.7</v>
      </c>
      <c r="M121" s="56"/>
      <c r="N121" s="57"/>
      <c r="O121" s="58"/>
      <c r="P121" s="47"/>
      <c r="R121" s="78"/>
      <c r="S121" s="47"/>
      <c r="U121" s="78"/>
      <c r="V121" s="47"/>
      <c r="X121" s="59">
        <v>529</v>
      </c>
      <c r="Y121" s="60"/>
    </row>
    <row r="122" spans="1:25" ht="16.5" customHeight="1" x14ac:dyDescent="0.2">
      <c r="A122" s="53">
        <v>1</v>
      </c>
      <c r="B122" s="53">
        <v>3802</v>
      </c>
      <c r="C122" s="85" t="s">
        <v>4107</v>
      </c>
      <c r="D122" s="108">
        <v>404</v>
      </c>
      <c r="E122" s="25" t="s">
        <v>394</v>
      </c>
      <c r="F122" s="108">
        <v>183</v>
      </c>
      <c r="G122" s="25" t="s">
        <v>394</v>
      </c>
      <c r="H122" s="108">
        <v>82</v>
      </c>
      <c r="I122" s="25" t="s">
        <v>394</v>
      </c>
      <c r="J122" s="355"/>
      <c r="K122" s="49"/>
      <c r="L122" s="50"/>
      <c r="M122" s="56" t="s">
        <v>397</v>
      </c>
      <c r="N122" s="57" t="s">
        <v>398</v>
      </c>
      <c r="O122" s="58">
        <v>1</v>
      </c>
      <c r="P122" s="47"/>
      <c r="R122" s="78"/>
      <c r="S122" s="47"/>
      <c r="U122" s="78"/>
      <c r="V122" s="55"/>
      <c r="W122" s="49"/>
      <c r="X122" s="59">
        <v>529</v>
      </c>
      <c r="Y122" s="60"/>
    </row>
    <row r="123" spans="1:25" ht="16.5" customHeight="1" x14ac:dyDescent="0.2">
      <c r="A123" s="63">
        <v>1</v>
      </c>
      <c r="B123" s="63" t="s">
        <v>1241</v>
      </c>
      <c r="C123" s="87" t="s">
        <v>4108</v>
      </c>
      <c r="D123" s="122"/>
      <c r="E123" s="106"/>
      <c r="F123" s="122"/>
      <c r="G123" s="106"/>
      <c r="H123" s="122"/>
      <c r="I123" s="106"/>
      <c r="J123" s="65"/>
      <c r="K123" s="66"/>
      <c r="L123" s="67"/>
      <c r="M123" s="68"/>
      <c r="N123" s="69"/>
      <c r="O123" s="70"/>
      <c r="P123" s="47"/>
      <c r="R123" s="78"/>
      <c r="S123" s="47"/>
      <c r="U123" s="78"/>
      <c r="V123" s="331" t="s">
        <v>400</v>
      </c>
      <c r="W123" s="332"/>
      <c r="X123" s="71">
        <v>529</v>
      </c>
      <c r="Y123" s="72"/>
    </row>
    <row r="124" spans="1:25" ht="16.5" customHeight="1" x14ac:dyDescent="0.2">
      <c r="A124" s="63">
        <v>1</v>
      </c>
      <c r="B124" s="63" t="s">
        <v>1242</v>
      </c>
      <c r="C124" s="87" t="s">
        <v>4109</v>
      </c>
      <c r="D124" s="122"/>
      <c r="E124" s="106"/>
      <c r="F124" s="122"/>
      <c r="G124" s="106"/>
      <c r="H124" s="122"/>
      <c r="I124" s="106"/>
      <c r="J124" s="73"/>
      <c r="K124" s="74"/>
      <c r="L124" s="75"/>
      <c r="M124" s="68" t="s">
        <v>397</v>
      </c>
      <c r="N124" s="69" t="s">
        <v>398</v>
      </c>
      <c r="O124" s="70">
        <v>1</v>
      </c>
      <c r="P124" s="47"/>
      <c r="R124" s="78"/>
      <c r="S124" s="47"/>
      <c r="U124" s="78"/>
      <c r="V124" s="333"/>
      <c r="W124" s="334"/>
      <c r="X124" s="71">
        <v>529</v>
      </c>
      <c r="Y124" s="72"/>
    </row>
    <row r="125" spans="1:25" ht="16.5" customHeight="1" x14ac:dyDescent="0.2">
      <c r="A125" s="63">
        <v>1</v>
      </c>
      <c r="B125" s="63" t="s">
        <v>1243</v>
      </c>
      <c r="C125" s="87" t="s">
        <v>4110</v>
      </c>
      <c r="D125" s="83"/>
      <c r="E125" s="106"/>
      <c r="F125" s="83"/>
      <c r="G125" s="106"/>
      <c r="H125" s="83"/>
      <c r="I125" s="106"/>
      <c r="J125" s="357" t="s">
        <v>399</v>
      </c>
      <c r="K125" s="66" t="s">
        <v>398</v>
      </c>
      <c r="L125" s="67">
        <v>0.7</v>
      </c>
      <c r="M125" s="68"/>
      <c r="N125" s="69"/>
      <c r="O125" s="70"/>
      <c r="P125" s="47"/>
      <c r="R125" s="78"/>
      <c r="S125" s="47"/>
      <c r="U125" s="78"/>
      <c r="V125" s="333"/>
      <c r="W125" s="334"/>
      <c r="X125" s="71">
        <v>370</v>
      </c>
      <c r="Y125" s="72"/>
    </row>
    <row r="126" spans="1:25" ht="16.5" customHeight="1" x14ac:dyDescent="0.2">
      <c r="A126" s="63">
        <v>1</v>
      </c>
      <c r="B126" s="63" t="s">
        <v>1244</v>
      </c>
      <c r="C126" s="87" t="s">
        <v>4111</v>
      </c>
      <c r="D126" s="83"/>
      <c r="E126" s="106"/>
      <c r="F126" s="83"/>
      <c r="G126" s="106"/>
      <c r="H126" s="83"/>
      <c r="I126" s="106"/>
      <c r="J126" s="356"/>
      <c r="K126" s="74"/>
      <c r="L126" s="75"/>
      <c r="M126" s="68" t="s">
        <v>397</v>
      </c>
      <c r="N126" s="69" t="s">
        <v>398</v>
      </c>
      <c r="O126" s="70">
        <v>1</v>
      </c>
      <c r="P126" s="47"/>
      <c r="R126" s="78"/>
      <c r="S126" s="47"/>
      <c r="U126" s="78"/>
      <c r="V126" s="76" t="s">
        <v>398</v>
      </c>
      <c r="W126" s="75">
        <v>0.7</v>
      </c>
      <c r="X126" s="71">
        <v>370</v>
      </c>
      <c r="Y126" s="72"/>
    </row>
    <row r="127" spans="1:25" ht="16.5" customHeight="1" x14ac:dyDescent="0.2">
      <c r="A127" s="53">
        <v>1</v>
      </c>
      <c r="B127" s="53">
        <v>3803</v>
      </c>
      <c r="C127" s="85" t="s">
        <v>4112</v>
      </c>
      <c r="D127" s="83"/>
      <c r="E127" s="106"/>
      <c r="F127" s="83"/>
      <c r="G127" s="106"/>
      <c r="H127" s="325" t="s">
        <v>512</v>
      </c>
      <c r="I127" s="326"/>
      <c r="J127" s="77"/>
      <c r="K127" s="61"/>
      <c r="L127" s="62"/>
      <c r="M127" s="56"/>
      <c r="N127" s="57"/>
      <c r="O127" s="58"/>
      <c r="P127" s="47"/>
      <c r="R127" s="78"/>
      <c r="S127" s="47"/>
      <c r="U127" s="78"/>
      <c r="V127" s="77"/>
      <c r="W127" s="61"/>
      <c r="X127" s="59">
        <v>884</v>
      </c>
      <c r="Y127" s="60"/>
    </row>
    <row r="128" spans="1:25" ht="16.5" customHeight="1" x14ac:dyDescent="0.2">
      <c r="A128" s="53">
        <v>1</v>
      </c>
      <c r="B128" s="53">
        <v>3804</v>
      </c>
      <c r="C128" s="85" t="s">
        <v>4113</v>
      </c>
      <c r="D128" s="83"/>
      <c r="E128" s="106"/>
      <c r="F128" s="83"/>
      <c r="G128" s="106"/>
      <c r="H128" s="327"/>
      <c r="I128" s="328"/>
      <c r="J128" s="55"/>
      <c r="K128" s="49"/>
      <c r="L128" s="50"/>
      <c r="M128" s="56" t="s">
        <v>397</v>
      </c>
      <c r="N128" s="57" t="s">
        <v>398</v>
      </c>
      <c r="O128" s="58">
        <v>1</v>
      </c>
      <c r="P128" s="47"/>
      <c r="R128" s="78"/>
      <c r="S128" s="47"/>
      <c r="U128" s="78"/>
      <c r="V128" s="47"/>
      <c r="X128" s="59">
        <v>884</v>
      </c>
      <c r="Y128" s="60"/>
    </row>
    <row r="129" spans="1:25" ht="16.5" customHeight="1" x14ac:dyDescent="0.2">
      <c r="A129" s="53">
        <v>1</v>
      </c>
      <c r="B129" s="53">
        <v>3805</v>
      </c>
      <c r="C129" s="85" t="s">
        <v>4114</v>
      </c>
      <c r="D129" s="83"/>
      <c r="E129" s="106"/>
      <c r="F129" s="83"/>
      <c r="G129" s="106"/>
      <c r="H129" s="327"/>
      <c r="I129" s="328"/>
      <c r="J129" s="358" t="s">
        <v>399</v>
      </c>
      <c r="K129" s="61" t="s">
        <v>398</v>
      </c>
      <c r="L129" s="62">
        <v>0.7</v>
      </c>
      <c r="M129" s="56"/>
      <c r="N129" s="57"/>
      <c r="O129" s="58"/>
      <c r="P129" s="47"/>
      <c r="R129" s="78"/>
      <c r="S129" s="47"/>
      <c r="U129" s="78"/>
      <c r="V129" s="47"/>
      <c r="X129" s="59">
        <v>619</v>
      </c>
      <c r="Y129" s="60"/>
    </row>
    <row r="130" spans="1:25" ht="16.5" customHeight="1" x14ac:dyDescent="0.2">
      <c r="A130" s="53">
        <v>1</v>
      </c>
      <c r="B130" s="53">
        <v>3806</v>
      </c>
      <c r="C130" s="85" t="s">
        <v>4115</v>
      </c>
      <c r="D130" s="83"/>
      <c r="E130" s="106"/>
      <c r="F130" s="83"/>
      <c r="G130" s="106"/>
      <c r="H130" s="108">
        <v>167</v>
      </c>
      <c r="I130" s="25" t="s">
        <v>394</v>
      </c>
      <c r="J130" s="355"/>
      <c r="K130" s="49"/>
      <c r="L130" s="50"/>
      <c r="M130" s="56" t="s">
        <v>397</v>
      </c>
      <c r="N130" s="57" t="s">
        <v>398</v>
      </c>
      <c r="O130" s="58">
        <v>1</v>
      </c>
      <c r="P130" s="47"/>
      <c r="R130" s="78"/>
      <c r="S130" s="47"/>
      <c r="U130" s="78"/>
      <c r="V130" s="55"/>
      <c r="W130" s="49"/>
      <c r="X130" s="59">
        <v>619</v>
      </c>
      <c r="Y130" s="60"/>
    </row>
    <row r="131" spans="1:25" ht="16.5" customHeight="1" x14ac:dyDescent="0.2">
      <c r="A131" s="63">
        <v>1</v>
      </c>
      <c r="B131" s="63" t="s">
        <v>1245</v>
      </c>
      <c r="C131" s="87" t="s">
        <v>4116</v>
      </c>
      <c r="D131" s="83"/>
      <c r="E131" s="106"/>
      <c r="F131" s="83"/>
      <c r="G131" s="106"/>
      <c r="H131" s="122"/>
      <c r="I131" s="106"/>
      <c r="J131" s="65"/>
      <c r="K131" s="66"/>
      <c r="L131" s="67"/>
      <c r="M131" s="68"/>
      <c r="N131" s="69"/>
      <c r="O131" s="70"/>
      <c r="P131" s="47"/>
      <c r="R131" s="78"/>
      <c r="S131" s="47"/>
      <c r="U131" s="78"/>
      <c r="V131" s="331" t="s">
        <v>400</v>
      </c>
      <c r="W131" s="332"/>
      <c r="X131" s="71">
        <v>619</v>
      </c>
      <c r="Y131" s="72"/>
    </row>
    <row r="132" spans="1:25" ht="16.5" customHeight="1" x14ac:dyDescent="0.2">
      <c r="A132" s="63">
        <v>1</v>
      </c>
      <c r="B132" s="63" t="s">
        <v>1246</v>
      </c>
      <c r="C132" s="87" t="s">
        <v>4117</v>
      </c>
      <c r="D132" s="83"/>
      <c r="E132" s="106"/>
      <c r="F132" s="83"/>
      <c r="G132" s="106"/>
      <c r="H132" s="122"/>
      <c r="I132" s="106"/>
      <c r="J132" s="73"/>
      <c r="K132" s="74"/>
      <c r="L132" s="75"/>
      <c r="M132" s="68" t="s">
        <v>397</v>
      </c>
      <c r="N132" s="69" t="s">
        <v>398</v>
      </c>
      <c r="O132" s="70">
        <v>1</v>
      </c>
      <c r="P132" s="47"/>
      <c r="R132" s="78"/>
      <c r="S132" s="47"/>
      <c r="U132" s="78"/>
      <c r="V132" s="333"/>
      <c r="W132" s="334"/>
      <c r="X132" s="71">
        <v>619</v>
      </c>
      <c r="Y132" s="72"/>
    </row>
    <row r="133" spans="1:25" ht="16.5" customHeight="1" x14ac:dyDescent="0.2">
      <c r="A133" s="63">
        <v>1</v>
      </c>
      <c r="B133" s="63" t="s">
        <v>1247</v>
      </c>
      <c r="C133" s="87" t="s">
        <v>4118</v>
      </c>
      <c r="D133" s="83"/>
      <c r="E133" s="106"/>
      <c r="F133" s="83"/>
      <c r="G133" s="106"/>
      <c r="H133" s="83"/>
      <c r="I133" s="106"/>
      <c r="J133" s="357" t="s">
        <v>399</v>
      </c>
      <c r="K133" s="66" t="s">
        <v>398</v>
      </c>
      <c r="L133" s="67">
        <v>0.7</v>
      </c>
      <c r="M133" s="68"/>
      <c r="N133" s="69"/>
      <c r="O133" s="70"/>
      <c r="P133" s="47"/>
      <c r="R133" s="78"/>
      <c r="S133" s="47"/>
      <c r="U133" s="78"/>
      <c r="V133" s="333"/>
      <c r="W133" s="334"/>
      <c r="X133" s="71">
        <v>433</v>
      </c>
      <c r="Y133" s="72"/>
    </row>
    <row r="134" spans="1:25" ht="16.5" customHeight="1" x14ac:dyDescent="0.2">
      <c r="A134" s="63">
        <v>1</v>
      </c>
      <c r="B134" s="63" t="s">
        <v>1248</v>
      </c>
      <c r="C134" s="87" t="s">
        <v>4119</v>
      </c>
      <c r="D134" s="83"/>
      <c r="E134" s="106"/>
      <c r="F134" s="83"/>
      <c r="G134" s="106"/>
      <c r="H134" s="83"/>
      <c r="I134" s="106"/>
      <c r="J134" s="356"/>
      <c r="K134" s="74"/>
      <c r="L134" s="75"/>
      <c r="M134" s="68" t="s">
        <v>397</v>
      </c>
      <c r="N134" s="69" t="s">
        <v>398</v>
      </c>
      <c r="O134" s="70">
        <v>1</v>
      </c>
      <c r="P134" s="47"/>
      <c r="R134" s="78"/>
      <c r="S134" s="47"/>
      <c r="U134" s="78"/>
      <c r="V134" s="76" t="s">
        <v>398</v>
      </c>
      <c r="W134" s="75">
        <v>0.7</v>
      </c>
      <c r="X134" s="71">
        <v>433</v>
      </c>
      <c r="Y134" s="72"/>
    </row>
    <row r="135" spans="1:25" ht="16.5" customHeight="1" x14ac:dyDescent="0.2">
      <c r="A135" s="53">
        <v>1</v>
      </c>
      <c r="B135" s="53">
        <v>3807</v>
      </c>
      <c r="C135" s="85" t="s">
        <v>4120</v>
      </c>
      <c r="D135" s="83"/>
      <c r="E135" s="106"/>
      <c r="F135" s="83"/>
      <c r="G135" s="106"/>
      <c r="H135" s="325" t="s">
        <v>513</v>
      </c>
      <c r="I135" s="326"/>
      <c r="J135" s="77"/>
      <c r="K135" s="61"/>
      <c r="L135" s="62"/>
      <c r="M135" s="56"/>
      <c r="N135" s="57"/>
      <c r="O135" s="58"/>
      <c r="P135" s="47"/>
      <c r="R135" s="78"/>
      <c r="S135" s="47"/>
      <c r="U135" s="78"/>
      <c r="V135" s="77"/>
      <c r="W135" s="61"/>
      <c r="X135" s="59">
        <v>1008</v>
      </c>
      <c r="Y135" s="60"/>
    </row>
    <row r="136" spans="1:25" ht="16.5" customHeight="1" x14ac:dyDescent="0.2">
      <c r="A136" s="53">
        <v>1</v>
      </c>
      <c r="B136" s="53">
        <v>3808</v>
      </c>
      <c r="C136" s="85" t="s">
        <v>4121</v>
      </c>
      <c r="D136" s="83"/>
      <c r="E136" s="106"/>
      <c r="F136" s="83"/>
      <c r="G136" s="106"/>
      <c r="H136" s="327"/>
      <c r="I136" s="328"/>
      <c r="J136" s="55"/>
      <c r="K136" s="49"/>
      <c r="L136" s="50"/>
      <c r="M136" s="56" t="s">
        <v>397</v>
      </c>
      <c r="N136" s="57" t="s">
        <v>398</v>
      </c>
      <c r="O136" s="58">
        <v>1</v>
      </c>
      <c r="P136" s="47"/>
      <c r="R136" s="78"/>
      <c r="S136" s="47"/>
      <c r="U136" s="78"/>
      <c r="V136" s="47"/>
      <c r="X136" s="59">
        <v>1008</v>
      </c>
      <c r="Y136" s="60"/>
    </row>
    <row r="137" spans="1:25" ht="16.5" customHeight="1" x14ac:dyDescent="0.2">
      <c r="A137" s="53">
        <v>1</v>
      </c>
      <c r="B137" s="53">
        <v>3809</v>
      </c>
      <c r="C137" s="85" t="s">
        <v>4122</v>
      </c>
      <c r="D137" s="83"/>
      <c r="E137" s="106"/>
      <c r="F137" s="83"/>
      <c r="G137" s="106"/>
      <c r="H137" s="327"/>
      <c r="I137" s="328"/>
      <c r="J137" s="358" t="s">
        <v>399</v>
      </c>
      <c r="K137" s="61" t="s">
        <v>398</v>
      </c>
      <c r="L137" s="62">
        <v>0.7</v>
      </c>
      <c r="M137" s="56"/>
      <c r="N137" s="57"/>
      <c r="O137" s="58"/>
      <c r="P137" s="47"/>
      <c r="R137" s="78"/>
      <c r="S137" s="47"/>
      <c r="U137" s="78"/>
      <c r="V137" s="47"/>
      <c r="X137" s="59">
        <v>706</v>
      </c>
      <c r="Y137" s="60"/>
    </row>
    <row r="138" spans="1:25" ht="16.5" customHeight="1" x14ac:dyDescent="0.2">
      <c r="A138" s="53">
        <v>1</v>
      </c>
      <c r="B138" s="53">
        <v>3810</v>
      </c>
      <c r="C138" s="85" t="s">
        <v>4123</v>
      </c>
      <c r="D138" s="123"/>
      <c r="E138" s="25"/>
      <c r="F138" s="123"/>
      <c r="G138" s="25"/>
      <c r="H138" s="108">
        <v>250</v>
      </c>
      <c r="I138" s="25" t="s">
        <v>394</v>
      </c>
      <c r="J138" s="355"/>
      <c r="K138" s="49"/>
      <c r="L138" s="50"/>
      <c r="M138" s="56" t="s">
        <v>397</v>
      </c>
      <c r="N138" s="57" t="s">
        <v>398</v>
      </c>
      <c r="O138" s="58">
        <v>1</v>
      </c>
      <c r="P138" s="47"/>
      <c r="R138" s="78"/>
      <c r="S138" s="47"/>
      <c r="U138" s="78"/>
      <c r="V138" s="55"/>
      <c r="W138" s="49"/>
      <c r="X138" s="59">
        <v>706</v>
      </c>
      <c r="Y138" s="60"/>
    </row>
    <row r="139" spans="1:25" ht="16.5" customHeight="1" x14ac:dyDescent="0.2">
      <c r="A139" s="63">
        <v>1</v>
      </c>
      <c r="B139" s="63" t="s">
        <v>1249</v>
      </c>
      <c r="C139" s="87" t="s">
        <v>4124</v>
      </c>
      <c r="D139" s="83"/>
      <c r="E139" s="106"/>
      <c r="F139" s="83"/>
      <c r="G139" s="106"/>
      <c r="H139" s="122"/>
      <c r="I139" s="106"/>
      <c r="J139" s="65"/>
      <c r="K139" s="66"/>
      <c r="L139" s="67"/>
      <c r="M139" s="68"/>
      <c r="N139" s="69"/>
      <c r="O139" s="70"/>
      <c r="P139" s="47"/>
      <c r="R139" s="78"/>
      <c r="S139" s="47"/>
      <c r="U139" s="78"/>
      <c r="V139" s="331" t="s">
        <v>400</v>
      </c>
      <c r="W139" s="332"/>
      <c r="X139" s="71">
        <v>706</v>
      </c>
      <c r="Y139" s="72"/>
    </row>
    <row r="140" spans="1:25" ht="16.5" customHeight="1" x14ac:dyDescent="0.2">
      <c r="A140" s="63">
        <v>1</v>
      </c>
      <c r="B140" s="63" t="s">
        <v>1250</v>
      </c>
      <c r="C140" s="87" t="s">
        <v>4125</v>
      </c>
      <c r="D140" s="83"/>
      <c r="E140" s="106"/>
      <c r="F140" s="83"/>
      <c r="G140" s="106"/>
      <c r="H140" s="122"/>
      <c r="I140" s="106"/>
      <c r="J140" s="73"/>
      <c r="K140" s="74"/>
      <c r="L140" s="75"/>
      <c r="M140" s="68" t="s">
        <v>397</v>
      </c>
      <c r="N140" s="69" t="s">
        <v>398</v>
      </c>
      <c r="O140" s="70">
        <v>1</v>
      </c>
      <c r="P140" s="47"/>
      <c r="R140" s="78"/>
      <c r="S140" s="47"/>
      <c r="U140" s="78"/>
      <c r="V140" s="333"/>
      <c r="W140" s="334"/>
      <c r="X140" s="71">
        <v>706</v>
      </c>
      <c r="Y140" s="72"/>
    </row>
    <row r="141" spans="1:25" ht="16.5" customHeight="1" x14ac:dyDescent="0.2">
      <c r="A141" s="63">
        <v>1</v>
      </c>
      <c r="B141" s="63" t="s">
        <v>1251</v>
      </c>
      <c r="C141" s="87" t="s">
        <v>4126</v>
      </c>
      <c r="D141" s="83"/>
      <c r="E141" s="106"/>
      <c r="F141" s="83"/>
      <c r="G141" s="106"/>
      <c r="H141" s="83"/>
      <c r="I141" s="106"/>
      <c r="J141" s="357" t="s">
        <v>399</v>
      </c>
      <c r="K141" s="66" t="s">
        <v>398</v>
      </c>
      <c r="L141" s="67">
        <v>0.7</v>
      </c>
      <c r="M141" s="68"/>
      <c r="N141" s="69"/>
      <c r="O141" s="70"/>
      <c r="P141" s="47"/>
      <c r="R141" s="78"/>
      <c r="S141" s="47"/>
      <c r="U141" s="78"/>
      <c r="V141" s="333"/>
      <c r="W141" s="334"/>
      <c r="X141" s="71">
        <v>494</v>
      </c>
      <c r="Y141" s="72"/>
    </row>
    <row r="142" spans="1:25" ht="16.5" customHeight="1" x14ac:dyDescent="0.2">
      <c r="A142" s="63">
        <v>1</v>
      </c>
      <c r="B142" s="63" t="s">
        <v>1252</v>
      </c>
      <c r="C142" s="87" t="s">
        <v>4127</v>
      </c>
      <c r="D142" s="83"/>
      <c r="E142" s="106"/>
      <c r="F142" s="83"/>
      <c r="G142" s="106"/>
      <c r="H142" s="83"/>
      <c r="I142" s="106"/>
      <c r="J142" s="356"/>
      <c r="K142" s="74"/>
      <c r="L142" s="75"/>
      <c r="M142" s="68" t="s">
        <v>397</v>
      </c>
      <c r="N142" s="69" t="s">
        <v>398</v>
      </c>
      <c r="O142" s="70">
        <v>1</v>
      </c>
      <c r="P142" s="47"/>
      <c r="R142" s="78"/>
      <c r="S142" s="47"/>
      <c r="U142" s="78"/>
      <c r="V142" s="76" t="s">
        <v>398</v>
      </c>
      <c r="W142" s="75">
        <v>0.7</v>
      </c>
      <c r="X142" s="71">
        <v>494</v>
      </c>
      <c r="Y142" s="72"/>
    </row>
    <row r="143" spans="1:25" ht="16.5" customHeight="1" x14ac:dyDescent="0.2">
      <c r="A143" s="53">
        <v>1</v>
      </c>
      <c r="B143" s="53">
        <v>3811</v>
      </c>
      <c r="C143" s="85" t="s">
        <v>4128</v>
      </c>
      <c r="D143" s="325" t="s">
        <v>1253</v>
      </c>
      <c r="E143" s="326"/>
      <c r="F143" s="325" t="s">
        <v>504</v>
      </c>
      <c r="G143" s="326"/>
      <c r="H143" s="325" t="s">
        <v>474</v>
      </c>
      <c r="I143" s="326"/>
      <c r="J143" s="77"/>
      <c r="K143" s="61"/>
      <c r="L143" s="62"/>
      <c r="M143" s="56"/>
      <c r="N143" s="57"/>
      <c r="O143" s="58"/>
      <c r="P143" s="47"/>
      <c r="R143" s="78"/>
      <c r="S143" s="47"/>
      <c r="U143" s="78"/>
      <c r="V143" s="77"/>
      <c r="W143" s="61"/>
      <c r="X143" s="59">
        <v>818</v>
      </c>
      <c r="Y143" s="60"/>
    </row>
    <row r="144" spans="1:25" ht="16.5" customHeight="1" x14ac:dyDescent="0.2">
      <c r="A144" s="53">
        <v>1</v>
      </c>
      <c r="B144" s="53">
        <v>3812</v>
      </c>
      <c r="C144" s="85" t="s">
        <v>4129</v>
      </c>
      <c r="D144" s="327"/>
      <c r="E144" s="328"/>
      <c r="F144" s="327"/>
      <c r="G144" s="328"/>
      <c r="H144" s="327"/>
      <c r="I144" s="328"/>
      <c r="J144" s="55"/>
      <c r="K144" s="49"/>
      <c r="L144" s="50"/>
      <c r="M144" s="56" t="s">
        <v>397</v>
      </c>
      <c r="N144" s="57" t="s">
        <v>398</v>
      </c>
      <c r="O144" s="58">
        <v>1</v>
      </c>
      <c r="P144" s="47"/>
      <c r="R144" s="78"/>
      <c r="S144" s="47"/>
      <c r="U144" s="78"/>
      <c r="V144" s="47"/>
      <c r="X144" s="59">
        <v>818</v>
      </c>
      <c r="Y144" s="60"/>
    </row>
    <row r="145" spans="1:25" ht="16.5" customHeight="1" x14ac:dyDescent="0.2">
      <c r="A145" s="53">
        <v>1</v>
      </c>
      <c r="B145" s="53">
        <v>3813</v>
      </c>
      <c r="C145" s="85" t="s">
        <v>4130</v>
      </c>
      <c r="D145" s="327"/>
      <c r="E145" s="328"/>
      <c r="F145" s="327"/>
      <c r="G145" s="328"/>
      <c r="H145" s="327"/>
      <c r="I145" s="328"/>
      <c r="J145" s="358" t="s">
        <v>399</v>
      </c>
      <c r="K145" s="61" t="s">
        <v>398</v>
      </c>
      <c r="L145" s="62">
        <v>0.7</v>
      </c>
      <c r="M145" s="56"/>
      <c r="N145" s="57"/>
      <c r="O145" s="58"/>
      <c r="P145" s="47"/>
      <c r="R145" s="78"/>
      <c r="S145" s="47"/>
      <c r="U145" s="78"/>
      <c r="V145" s="47"/>
      <c r="X145" s="59">
        <v>572</v>
      </c>
      <c r="Y145" s="60"/>
    </row>
    <row r="146" spans="1:25" ht="16.5" customHeight="1" x14ac:dyDescent="0.2">
      <c r="A146" s="53">
        <v>1</v>
      </c>
      <c r="B146" s="53">
        <v>3814</v>
      </c>
      <c r="C146" s="85" t="s">
        <v>4131</v>
      </c>
      <c r="D146" s="108">
        <v>587</v>
      </c>
      <c r="E146" s="25" t="s">
        <v>394</v>
      </c>
      <c r="F146" s="108">
        <v>82</v>
      </c>
      <c r="G146" s="25" t="s">
        <v>394</v>
      </c>
      <c r="H146" s="108">
        <v>85</v>
      </c>
      <c r="I146" s="25" t="s">
        <v>394</v>
      </c>
      <c r="J146" s="355"/>
      <c r="K146" s="49"/>
      <c r="L146" s="50"/>
      <c r="M146" s="56" t="s">
        <v>397</v>
      </c>
      <c r="N146" s="57" t="s">
        <v>398</v>
      </c>
      <c r="O146" s="58">
        <v>1</v>
      </c>
      <c r="P146" s="47"/>
      <c r="R146" s="78"/>
      <c r="S146" s="47"/>
      <c r="U146" s="78"/>
      <c r="V146" s="55"/>
      <c r="W146" s="49"/>
      <c r="X146" s="59">
        <v>572</v>
      </c>
      <c r="Y146" s="60"/>
    </row>
    <row r="147" spans="1:25" ht="16.5" customHeight="1" x14ac:dyDescent="0.2">
      <c r="A147" s="63">
        <v>1</v>
      </c>
      <c r="B147" s="63" t="s">
        <v>1254</v>
      </c>
      <c r="C147" s="87" t="s">
        <v>4132</v>
      </c>
      <c r="D147" s="122"/>
      <c r="E147" s="106"/>
      <c r="F147" s="122"/>
      <c r="G147" s="106"/>
      <c r="H147" s="122"/>
      <c r="I147" s="106"/>
      <c r="J147" s="65"/>
      <c r="K147" s="66"/>
      <c r="L147" s="67"/>
      <c r="M147" s="68"/>
      <c r="N147" s="69"/>
      <c r="O147" s="70"/>
      <c r="P147" s="47"/>
      <c r="R147" s="78"/>
      <c r="S147" s="47"/>
      <c r="U147" s="78"/>
      <c r="V147" s="331" t="s">
        <v>400</v>
      </c>
      <c r="W147" s="332"/>
      <c r="X147" s="71">
        <v>573</v>
      </c>
      <c r="Y147" s="72"/>
    </row>
    <row r="148" spans="1:25" ht="16.5" customHeight="1" x14ac:dyDescent="0.2">
      <c r="A148" s="63">
        <v>1</v>
      </c>
      <c r="B148" s="63" t="s">
        <v>1255</v>
      </c>
      <c r="C148" s="87" t="s">
        <v>4133</v>
      </c>
      <c r="D148" s="122"/>
      <c r="E148" s="106"/>
      <c r="F148" s="122"/>
      <c r="G148" s="106"/>
      <c r="H148" s="122"/>
      <c r="I148" s="106"/>
      <c r="J148" s="73"/>
      <c r="K148" s="74"/>
      <c r="L148" s="75"/>
      <c r="M148" s="68" t="s">
        <v>397</v>
      </c>
      <c r="N148" s="69" t="s">
        <v>398</v>
      </c>
      <c r="O148" s="70">
        <v>1</v>
      </c>
      <c r="P148" s="47"/>
      <c r="R148" s="78"/>
      <c r="S148" s="47"/>
      <c r="U148" s="78"/>
      <c r="V148" s="333"/>
      <c r="W148" s="334"/>
      <c r="X148" s="71">
        <v>573</v>
      </c>
      <c r="Y148" s="72"/>
    </row>
    <row r="149" spans="1:25" ht="16.5" customHeight="1" x14ac:dyDescent="0.2">
      <c r="A149" s="63">
        <v>1</v>
      </c>
      <c r="B149" s="63" t="s">
        <v>1256</v>
      </c>
      <c r="C149" s="87" t="s">
        <v>4134</v>
      </c>
      <c r="D149" s="83"/>
      <c r="E149" s="106"/>
      <c r="F149" s="83"/>
      <c r="G149" s="106"/>
      <c r="H149" s="83"/>
      <c r="I149" s="106"/>
      <c r="J149" s="357" t="s">
        <v>399</v>
      </c>
      <c r="K149" s="66" t="s">
        <v>398</v>
      </c>
      <c r="L149" s="67">
        <v>0.7</v>
      </c>
      <c r="M149" s="68"/>
      <c r="N149" s="69"/>
      <c r="O149" s="70"/>
      <c r="P149" s="47"/>
      <c r="R149" s="78"/>
      <c r="S149" s="47"/>
      <c r="U149" s="78"/>
      <c r="V149" s="333"/>
      <c r="W149" s="334"/>
      <c r="X149" s="71">
        <v>401</v>
      </c>
      <c r="Y149" s="72"/>
    </row>
    <row r="150" spans="1:25" ht="16.5" customHeight="1" x14ac:dyDescent="0.2">
      <c r="A150" s="63">
        <v>1</v>
      </c>
      <c r="B150" s="63" t="s">
        <v>1257</v>
      </c>
      <c r="C150" s="87" t="s">
        <v>4135</v>
      </c>
      <c r="D150" s="83"/>
      <c r="E150" s="106"/>
      <c r="F150" s="83"/>
      <c r="G150" s="106"/>
      <c r="H150" s="83"/>
      <c r="I150" s="106"/>
      <c r="J150" s="356"/>
      <c r="K150" s="74"/>
      <c r="L150" s="75"/>
      <c r="M150" s="68" t="s">
        <v>397</v>
      </c>
      <c r="N150" s="69" t="s">
        <v>398</v>
      </c>
      <c r="O150" s="70">
        <v>1</v>
      </c>
      <c r="P150" s="47"/>
      <c r="R150" s="78"/>
      <c r="S150" s="47"/>
      <c r="U150" s="78"/>
      <c r="V150" s="76" t="s">
        <v>398</v>
      </c>
      <c r="W150" s="75">
        <v>0.7</v>
      </c>
      <c r="X150" s="71">
        <v>401</v>
      </c>
      <c r="Y150" s="72"/>
    </row>
    <row r="151" spans="1:25" ht="16.5" customHeight="1" x14ac:dyDescent="0.2">
      <c r="A151" s="53">
        <v>1</v>
      </c>
      <c r="B151" s="53">
        <v>3815</v>
      </c>
      <c r="C151" s="85" t="s">
        <v>4136</v>
      </c>
      <c r="D151" s="83"/>
      <c r="E151" s="106"/>
      <c r="F151" s="83"/>
      <c r="G151" s="106"/>
      <c r="H151" s="325" t="s">
        <v>512</v>
      </c>
      <c r="I151" s="326"/>
      <c r="J151" s="77"/>
      <c r="K151" s="61"/>
      <c r="L151" s="62"/>
      <c r="M151" s="56"/>
      <c r="N151" s="57"/>
      <c r="O151" s="58"/>
      <c r="P151" s="47"/>
      <c r="R151" s="78"/>
      <c r="S151" s="47"/>
      <c r="U151" s="78"/>
      <c r="V151" s="77"/>
      <c r="W151" s="61"/>
      <c r="X151" s="59">
        <v>942</v>
      </c>
      <c r="Y151" s="60"/>
    </row>
    <row r="152" spans="1:25" ht="16.5" customHeight="1" x14ac:dyDescent="0.2">
      <c r="A152" s="53">
        <v>1</v>
      </c>
      <c r="B152" s="53">
        <v>3816</v>
      </c>
      <c r="C152" s="85" t="s">
        <v>4137</v>
      </c>
      <c r="D152" s="83"/>
      <c r="E152" s="106"/>
      <c r="F152" s="83"/>
      <c r="G152" s="106"/>
      <c r="H152" s="327"/>
      <c r="I152" s="328"/>
      <c r="J152" s="55"/>
      <c r="K152" s="49"/>
      <c r="L152" s="50"/>
      <c r="M152" s="56" t="s">
        <v>397</v>
      </c>
      <c r="N152" s="57" t="s">
        <v>398</v>
      </c>
      <c r="O152" s="58">
        <v>1</v>
      </c>
      <c r="P152" s="47"/>
      <c r="R152" s="78"/>
      <c r="S152" s="47"/>
      <c r="U152" s="78"/>
      <c r="V152" s="47"/>
      <c r="X152" s="59">
        <v>942</v>
      </c>
      <c r="Y152" s="60"/>
    </row>
    <row r="153" spans="1:25" ht="16.5" customHeight="1" x14ac:dyDescent="0.2">
      <c r="A153" s="53">
        <v>1</v>
      </c>
      <c r="B153" s="53">
        <v>3817</v>
      </c>
      <c r="C153" s="85" t="s">
        <v>4138</v>
      </c>
      <c r="D153" s="83"/>
      <c r="E153" s="106"/>
      <c r="F153" s="83"/>
      <c r="G153" s="106"/>
      <c r="H153" s="327"/>
      <c r="I153" s="328"/>
      <c r="J153" s="358" t="s">
        <v>399</v>
      </c>
      <c r="K153" s="61" t="s">
        <v>398</v>
      </c>
      <c r="L153" s="62">
        <v>0.7</v>
      </c>
      <c r="M153" s="56"/>
      <c r="N153" s="57"/>
      <c r="O153" s="58"/>
      <c r="P153" s="47"/>
      <c r="R153" s="78"/>
      <c r="S153" s="47"/>
      <c r="U153" s="78"/>
      <c r="V153" s="47"/>
      <c r="X153" s="59">
        <v>659</v>
      </c>
      <c r="Y153" s="60"/>
    </row>
    <row r="154" spans="1:25" ht="16.5" customHeight="1" x14ac:dyDescent="0.2">
      <c r="A154" s="53">
        <v>1</v>
      </c>
      <c r="B154" s="53">
        <v>3818</v>
      </c>
      <c r="C154" s="85" t="s">
        <v>4139</v>
      </c>
      <c r="D154" s="83"/>
      <c r="E154" s="106"/>
      <c r="F154" s="83"/>
      <c r="G154" s="106"/>
      <c r="H154" s="108">
        <v>168</v>
      </c>
      <c r="I154" s="25" t="s">
        <v>394</v>
      </c>
      <c r="J154" s="355"/>
      <c r="K154" s="49"/>
      <c r="L154" s="50"/>
      <c r="M154" s="56" t="s">
        <v>397</v>
      </c>
      <c r="N154" s="57" t="s">
        <v>398</v>
      </c>
      <c r="O154" s="58">
        <v>1</v>
      </c>
      <c r="P154" s="47"/>
      <c r="R154" s="78"/>
      <c r="S154" s="47"/>
      <c r="U154" s="78"/>
      <c r="V154" s="55"/>
      <c r="W154" s="49"/>
      <c r="X154" s="59">
        <v>659</v>
      </c>
      <c r="Y154" s="60"/>
    </row>
    <row r="155" spans="1:25" ht="16.5" customHeight="1" x14ac:dyDescent="0.2">
      <c r="A155" s="63">
        <v>1</v>
      </c>
      <c r="B155" s="63" t="s">
        <v>1258</v>
      </c>
      <c r="C155" s="87" t="s">
        <v>4140</v>
      </c>
      <c r="D155" s="83"/>
      <c r="E155" s="106"/>
      <c r="F155" s="83"/>
      <c r="G155" s="106"/>
      <c r="H155" s="122"/>
      <c r="I155" s="106"/>
      <c r="J155" s="65"/>
      <c r="K155" s="66"/>
      <c r="L155" s="67"/>
      <c r="M155" s="68"/>
      <c r="N155" s="69"/>
      <c r="O155" s="70"/>
      <c r="P155" s="47"/>
      <c r="R155" s="78"/>
      <c r="S155" s="47"/>
      <c r="U155" s="78"/>
      <c r="V155" s="331" t="s">
        <v>400</v>
      </c>
      <c r="W155" s="332"/>
      <c r="X155" s="71">
        <v>659</v>
      </c>
      <c r="Y155" s="72"/>
    </row>
    <row r="156" spans="1:25" ht="16.5" customHeight="1" x14ac:dyDescent="0.2">
      <c r="A156" s="63">
        <v>1</v>
      </c>
      <c r="B156" s="63" t="s">
        <v>1259</v>
      </c>
      <c r="C156" s="87" t="s">
        <v>4141</v>
      </c>
      <c r="D156" s="83"/>
      <c r="E156" s="106"/>
      <c r="F156" s="83"/>
      <c r="G156" s="106"/>
      <c r="H156" s="122"/>
      <c r="I156" s="106"/>
      <c r="J156" s="73"/>
      <c r="K156" s="74"/>
      <c r="L156" s="75"/>
      <c r="M156" s="68" t="s">
        <v>397</v>
      </c>
      <c r="N156" s="69" t="s">
        <v>398</v>
      </c>
      <c r="O156" s="70">
        <v>1</v>
      </c>
      <c r="P156" s="47"/>
      <c r="R156" s="78"/>
      <c r="S156" s="47"/>
      <c r="U156" s="78"/>
      <c r="V156" s="333"/>
      <c r="W156" s="334"/>
      <c r="X156" s="71">
        <v>659</v>
      </c>
      <c r="Y156" s="72"/>
    </row>
    <row r="157" spans="1:25" ht="16.5" customHeight="1" x14ac:dyDescent="0.2">
      <c r="A157" s="63">
        <v>1</v>
      </c>
      <c r="B157" s="63" t="s">
        <v>1260</v>
      </c>
      <c r="C157" s="87" t="s">
        <v>4142</v>
      </c>
      <c r="D157" s="83"/>
      <c r="E157" s="106"/>
      <c r="F157" s="83"/>
      <c r="G157" s="106"/>
      <c r="H157" s="83"/>
      <c r="I157" s="106"/>
      <c r="J157" s="357" t="s">
        <v>399</v>
      </c>
      <c r="K157" s="66" t="s">
        <v>398</v>
      </c>
      <c r="L157" s="67">
        <v>0.7</v>
      </c>
      <c r="M157" s="68"/>
      <c r="N157" s="69"/>
      <c r="O157" s="70"/>
      <c r="P157" s="47"/>
      <c r="R157" s="78"/>
      <c r="S157" s="47"/>
      <c r="U157" s="78"/>
      <c r="V157" s="333"/>
      <c r="W157" s="334"/>
      <c r="X157" s="71">
        <v>462</v>
      </c>
      <c r="Y157" s="72"/>
    </row>
    <row r="158" spans="1:25" ht="16.5" customHeight="1" x14ac:dyDescent="0.2">
      <c r="A158" s="63">
        <v>1</v>
      </c>
      <c r="B158" s="63" t="s">
        <v>1261</v>
      </c>
      <c r="C158" s="87" t="s">
        <v>4143</v>
      </c>
      <c r="D158" s="83"/>
      <c r="E158" s="106"/>
      <c r="F158" s="83"/>
      <c r="G158" s="106"/>
      <c r="H158" s="83"/>
      <c r="I158" s="106"/>
      <c r="J158" s="356"/>
      <c r="K158" s="74"/>
      <c r="L158" s="75"/>
      <c r="M158" s="68" t="s">
        <v>397</v>
      </c>
      <c r="N158" s="69" t="s">
        <v>398</v>
      </c>
      <c r="O158" s="70">
        <v>1</v>
      </c>
      <c r="P158" s="47"/>
      <c r="R158" s="78"/>
      <c r="S158" s="47"/>
      <c r="U158" s="78"/>
      <c r="V158" s="76" t="s">
        <v>398</v>
      </c>
      <c r="W158" s="75">
        <v>0.7</v>
      </c>
      <c r="X158" s="71">
        <v>462</v>
      </c>
      <c r="Y158" s="72"/>
    </row>
    <row r="159" spans="1:25" ht="16.5" customHeight="1" x14ac:dyDescent="0.2">
      <c r="A159" s="53">
        <v>1</v>
      </c>
      <c r="B159" s="53">
        <v>3819</v>
      </c>
      <c r="C159" s="85" t="s">
        <v>4144</v>
      </c>
      <c r="D159" s="325" t="s">
        <v>1262</v>
      </c>
      <c r="E159" s="326"/>
      <c r="F159" s="325" t="s">
        <v>504</v>
      </c>
      <c r="G159" s="326"/>
      <c r="H159" s="325" t="s">
        <v>474</v>
      </c>
      <c r="I159" s="326"/>
      <c r="J159" s="77"/>
      <c r="K159" s="61"/>
      <c r="L159" s="62"/>
      <c r="M159" s="56"/>
      <c r="N159" s="57"/>
      <c r="O159" s="58"/>
      <c r="P159" s="47"/>
      <c r="R159" s="78"/>
      <c r="S159" s="47"/>
      <c r="U159" s="78"/>
      <c r="V159" s="77"/>
      <c r="W159" s="61"/>
      <c r="X159" s="59">
        <v>900</v>
      </c>
      <c r="Y159" s="60"/>
    </row>
    <row r="160" spans="1:25" ht="16.5" customHeight="1" x14ac:dyDescent="0.2">
      <c r="A160" s="53">
        <v>1</v>
      </c>
      <c r="B160" s="53">
        <v>3820</v>
      </c>
      <c r="C160" s="85" t="s">
        <v>4145</v>
      </c>
      <c r="D160" s="327"/>
      <c r="E160" s="328"/>
      <c r="F160" s="327"/>
      <c r="G160" s="328"/>
      <c r="H160" s="327"/>
      <c r="I160" s="328"/>
      <c r="J160" s="55"/>
      <c r="K160" s="49"/>
      <c r="L160" s="50"/>
      <c r="M160" s="56" t="s">
        <v>397</v>
      </c>
      <c r="N160" s="57" t="s">
        <v>398</v>
      </c>
      <c r="O160" s="58">
        <v>1</v>
      </c>
      <c r="P160" s="47"/>
      <c r="R160" s="78"/>
      <c r="S160" s="47"/>
      <c r="U160" s="78"/>
      <c r="V160" s="47"/>
      <c r="X160" s="59">
        <v>900</v>
      </c>
      <c r="Y160" s="60"/>
    </row>
    <row r="161" spans="1:25" ht="16.5" customHeight="1" x14ac:dyDescent="0.2">
      <c r="A161" s="53">
        <v>1</v>
      </c>
      <c r="B161" s="53">
        <v>3821</v>
      </c>
      <c r="C161" s="85" t="s">
        <v>4146</v>
      </c>
      <c r="D161" s="327"/>
      <c r="E161" s="328"/>
      <c r="F161" s="327"/>
      <c r="G161" s="328"/>
      <c r="H161" s="327"/>
      <c r="I161" s="328"/>
      <c r="J161" s="358" t="s">
        <v>399</v>
      </c>
      <c r="K161" s="61" t="s">
        <v>398</v>
      </c>
      <c r="L161" s="62">
        <v>0.7</v>
      </c>
      <c r="M161" s="56"/>
      <c r="N161" s="57"/>
      <c r="O161" s="58"/>
      <c r="P161" s="47"/>
      <c r="R161" s="78"/>
      <c r="S161" s="47"/>
      <c r="U161" s="78"/>
      <c r="V161" s="47"/>
      <c r="X161" s="59">
        <v>630</v>
      </c>
      <c r="Y161" s="60"/>
    </row>
    <row r="162" spans="1:25" ht="16.5" customHeight="1" x14ac:dyDescent="0.2">
      <c r="A162" s="53">
        <v>1</v>
      </c>
      <c r="B162" s="53">
        <v>3822</v>
      </c>
      <c r="C162" s="85" t="s">
        <v>4147</v>
      </c>
      <c r="D162" s="108">
        <v>669</v>
      </c>
      <c r="E162" s="25" t="s">
        <v>394</v>
      </c>
      <c r="F162" s="108">
        <v>85</v>
      </c>
      <c r="G162" s="25" t="s">
        <v>394</v>
      </c>
      <c r="H162" s="108">
        <v>83</v>
      </c>
      <c r="I162" s="25" t="s">
        <v>394</v>
      </c>
      <c r="J162" s="355"/>
      <c r="K162" s="49"/>
      <c r="L162" s="50"/>
      <c r="M162" s="56" t="s">
        <v>397</v>
      </c>
      <c r="N162" s="57" t="s">
        <v>398</v>
      </c>
      <c r="O162" s="58">
        <v>1</v>
      </c>
      <c r="P162" s="47"/>
      <c r="R162" s="78"/>
      <c r="S162" s="47"/>
      <c r="U162" s="78"/>
      <c r="V162" s="55"/>
      <c r="W162" s="49"/>
      <c r="X162" s="59">
        <v>630</v>
      </c>
      <c r="Y162" s="60"/>
    </row>
    <row r="163" spans="1:25" ht="16.5" customHeight="1" x14ac:dyDescent="0.2">
      <c r="A163" s="63">
        <v>1</v>
      </c>
      <c r="B163" s="63" t="s">
        <v>1263</v>
      </c>
      <c r="C163" s="87" t="s">
        <v>4148</v>
      </c>
      <c r="D163" s="122"/>
      <c r="E163" s="106"/>
      <c r="F163" s="83"/>
      <c r="G163" s="106"/>
      <c r="H163" s="122"/>
      <c r="I163" s="106"/>
      <c r="J163" s="65"/>
      <c r="K163" s="66"/>
      <c r="L163" s="67"/>
      <c r="M163" s="68"/>
      <c r="N163" s="69"/>
      <c r="O163" s="70"/>
      <c r="P163" s="47"/>
      <c r="R163" s="78"/>
      <c r="S163" s="47"/>
      <c r="U163" s="78"/>
      <c r="V163" s="331" t="s">
        <v>400</v>
      </c>
      <c r="W163" s="332"/>
      <c r="X163" s="71">
        <v>630</v>
      </c>
      <c r="Y163" s="72"/>
    </row>
    <row r="164" spans="1:25" ht="16.5" customHeight="1" x14ac:dyDescent="0.2">
      <c r="A164" s="63">
        <v>1</v>
      </c>
      <c r="B164" s="63" t="s">
        <v>1264</v>
      </c>
      <c r="C164" s="87" t="s">
        <v>4149</v>
      </c>
      <c r="D164" s="122"/>
      <c r="E164" s="106"/>
      <c r="F164" s="83"/>
      <c r="G164" s="106"/>
      <c r="H164" s="122"/>
      <c r="I164" s="106"/>
      <c r="J164" s="73"/>
      <c r="K164" s="74"/>
      <c r="L164" s="75"/>
      <c r="M164" s="68" t="s">
        <v>397</v>
      </c>
      <c r="N164" s="69" t="s">
        <v>398</v>
      </c>
      <c r="O164" s="70">
        <v>1</v>
      </c>
      <c r="P164" s="47"/>
      <c r="R164" s="78"/>
      <c r="S164" s="47"/>
      <c r="U164" s="78"/>
      <c r="V164" s="333"/>
      <c r="W164" s="334"/>
      <c r="X164" s="71">
        <v>630</v>
      </c>
      <c r="Y164" s="72"/>
    </row>
    <row r="165" spans="1:25" ht="16.5" customHeight="1" x14ac:dyDescent="0.2">
      <c r="A165" s="63">
        <v>1</v>
      </c>
      <c r="B165" s="63" t="s">
        <v>1265</v>
      </c>
      <c r="C165" s="87" t="s">
        <v>4150</v>
      </c>
      <c r="D165" s="83"/>
      <c r="E165" s="106"/>
      <c r="F165" s="83"/>
      <c r="G165" s="106"/>
      <c r="H165" s="83"/>
      <c r="I165" s="106"/>
      <c r="J165" s="357" t="s">
        <v>399</v>
      </c>
      <c r="K165" s="66" t="s">
        <v>398</v>
      </c>
      <c r="L165" s="67">
        <v>0.7</v>
      </c>
      <c r="M165" s="68"/>
      <c r="N165" s="69"/>
      <c r="O165" s="70"/>
      <c r="P165" s="47"/>
      <c r="R165" s="78"/>
      <c r="S165" s="47"/>
      <c r="U165" s="78"/>
      <c r="V165" s="333"/>
      <c r="W165" s="334"/>
      <c r="X165" s="71">
        <v>442</v>
      </c>
      <c r="Y165" s="72"/>
    </row>
    <row r="166" spans="1:25" ht="16.5" customHeight="1" x14ac:dyDescent="0.2">
      <c r="A166" s="63">
        <v>1</v>
      </c>
      <c r="B166" s="63" t="s">
        <v>1266</v>
      </c>
      <c r="C166" s="87" t="s">
        <v>4151</v>
      </c>
      <c r="D166" s="124"/>
      <c r="E166" s="113"/>
      <c r="F166" s="124"/>
      <c r="G166" s="113"/>
      <c r="H166" s="124"/>
      <c r="I166" s="113"/>
      <c r="J166" s="356"/>
      <c r="K166" s="74"/>
      <c r="L166" s="75"/>
      <c r="M166" s="68" t="s">
        <v>397</v>
      </c>
      <c r="N166" s="69" t="s">
        <v>398</v>
      </c>
      <c r="O166" s="70">
        <v>1</v>
      </c>
      <c r="P166" s="55"/>
      <c r="Q166" s="50"/>
      <c r="R166" s="125"/>
      <c r="S166" s="55"/>
      <c r="T166" s="50"/>
      <c r="U166" s="125"/>
      <c r="V166" s="76" t="s">
        <v>398</v>
      </c>
      <c r="W166" s="75">
        <v>0.7</v>
      </c>
      <c r="X166" s="71">
        <v>442</v>
      </c>
      <c r="Y166" s="79"/>
    </row>
    <row r="167" spans="1:25" ht="16.5" customHeight="1" x14ac:dyDescent="0.2"/>
  </sheetData>
  <mergeCells count="103">
    <mergeCell ref="D159:E161"/>
    <mergeCell ref="F159:G161"/>
    <mergeCell ref="H159:I161"/>
    <mergeCell ref="J161:J162"/>
    <mergeCell ref="V163:W165"/>
    <mergeCell ref="J165:J166"/>
    <mergeCell ref="V147:W149"/>
    <mergeCell ref="J149:J150"/>
    <mergeCell ref="H151:I153"/>
    <mergeCell ref="J153:J154"/>
    <mergeCell ref="V155:W157"/>
    <mergeCell ref="J157:J158"/>
    <mergeCell ref="H135:I137"/>
    <mergeCell ref="J137:J138"/>
    <mergeCell ref="V139:W141"/>
    <mergeCell ref="J141:J142"/>
    <mergeCell ref="D143:E145"/>
    <mergeCell ref="F143:G145"/>
    <mergeCell ref="H143:I145"/>
    <mergeCell ref="J145:J146"/>
    <mergeCell ref="V123:W125"/>
    <mergeCell ref="J125:J126"/>
    <mergeCell ref="H127:I129"/>
    <mergeCell ref="J129:J130"/>
    <mergeCell ref="V131:W133"/>
    <mergeCell ref="J133:J134"/>
    <mergeCell ref="V115:W117"/>
    <mergeCell ref="J117:J118"/>
    <mergeCell ref="D119:E121"/>
    <mergeCell ref="F119:G121"/>
    <mergeCell ref="H119:I121"/>
    <mergeCell ref="J121:J122"/>
    <mergeCell ref="H103:I105"/>
    <mergeCell ref="J105:J106"/>
    <mergeCell ref="V107:W109"/>
    <mergeCell ref="J109:J110"/>
    <mergeCell ref="H111:I113"/>
    <mergeCell ref="J113:J114"/>
    <mergeCell ref="V91:W93"/>
    <mergeCell ref="J93:J94"/>
    <mergeCell ref="H95:I97"/>
    <mergeCell ref="J97:J98"/>
    <mergeCell ref="V99:W101"/>
    <mergeCell ref="J101:J102"/>
    <mergeCell ref="D87:E89"/>
    <mergeCell ref="F87:G89"/>
    <mergeCell ref="H87:I89"/>
    <mergeCell ref="R88:R89"/>
    <mergeCell ref="U88:U89"/>
    <mergeCell ref="J89:J90"/>
    <mergeCell ref="D79:E81"/>
    <mergeCell ref="F79:G81"/>
    <mergeCell ref="H79:I81"/>
    <mergeCell ref="J81:J82"/>
    <mergeCell ref="V83:W85"/>
    <mergeCell ref="J85:J86"/>
    <mergeCell ref="V67:W69"/>
    <mergeCell ref="J69:J70"/>
    <mergeCell ref="H71:I73"/>
    <mergeCell ref="J73:J74"/>
    <mergeCell ref="V75:W77"/>
    <mergeCell ref="J77:J78"/>
    <mergeCell ref="H55:I57"/>
    <mergeCell ref="J57:J58"/>
    <mergeCell ref="V59:W61"/>
    <mergeCell ref="J61:J62"/>
    <mergeCell ref="D63:E65"/>
    <mergeCell ref="F63:G65"/>
    <mergeCell ref="H63:I65"/>
    <mergeCell ref="J65:J66"/>
    <mergeCell ref="V43:W45"/>
    <mergeCell ref="J45:J46"/>
    <mergeCell ref="H47:I49"/>
    <mergeCell ref="J49:J50"/>
    <mergeCell ref="V51:W53"/>
    <mergeCell ref="J53:J54"/>
    <mergeCell ref="V35:W37"/>
    <mergeCell ref="J37:J38"/>
    <mergeCell ref="D39:E41"/>
    <mergeCell ref="F39:G41"/>
    <mergeCell ref="H39:I41"/>
    <mergeCell ref="J41:J42"/>
    <mergeCell ref="H23:I25"/>
    <mergeCell ref="J25:J26"/>
    <mergeCell ref="V27:W29"/>
    <mergeCell ref="J29:J30"/>
    <mergeCell ref="D31:E33"/>
    <mergeCell ref="F31:G33"/>
    <mergeCell ref="H31:I33"/>
    <mergeCell ref="J33:J34"/>
    <mergeCell ref="V11:W13"/>
    <mergeCell ref="J13:J14"/>
    <mergeCell ref="F15:G17"/>
    <mergeCell ref="H15:I17"/>
    <mergeCell ref="J17:J18"/>
    <mergeCell ref="V19:W21"/>
    <mergeCell ref="J21:J22"/>
    <mergeCell ref="D7:E9"/>
    <mergeCell ref="F7:G9"/>
    <mergeCell ref="H7:I9"/>
    <mergeCell ref="R8:R9"/>
    <mergeCell ref="U8:U9"/>
    <mergeCell ref="J9:J10"/>
  </mergeCells>
  <phoneticPr fontId="1"/>
  <printOptions horizontalCentered="1"/>
  <pageMargins left="0.70866141732283472" right="0.70866141732283472" top="0.74803149606299213" bottom="0.74803149606299213" header="0.31496062992125984" footer="0.31496062992125984"/>
  <pageSetup paperSize="9" scale="44" fitToHeight="0" orientation="portrait" r:id="rId1"/>
  <headerFooter>
    <oddFooter>&amp;C&amp;"ＭＳ Ｐゴシック"&amp;14&amp;P</oddFooter>
  </headerFooter>
  <rowBreaks count="1" manualBreakCount="1">
    <brk id="86"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16"/>
  <sheetViews>
    <sheetView view="pageBreakPreview"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48.44140625" style="23" bestFit="1" customWidth="1"/>
    <col min="4" max="4" width="4.88671875" style="23" customWidth="1"/>
    <col min="5" max="5" width="4.44140625" style="118" bestFit="1" customWidth="1"/>
    <col min="6" max="6" width="4.88671875" style="23" customWidth="1"/>
    <col min="7" max="7" width="4.44140625" style="118" bestFit="1" customWidth="1"/>
    <col min="8" max="8" width="4.88671875" style="23" customWidth="1"/>
    <col min="9" max="9" width="4.44140625" style="118" bestFit="1" customWidth="1"/>
    <col min="10" max="10" width="11.88671875" style="25" customWidth="1"/>
    <col min="11" max="11" width="3.44140625" style="25" bestFit="1" customWidth="1"/>
    <col min="12" max="12" width="4.44140625" style="26" bestFit="1" customWidth="1"/>
    <col min="13" max="13" width="24.88671875" style="27" bestFit="1" customWidth="1"/>
    <col min="14" max="14" width="3.44140625" style="25" bestFit="1" customWidth="1"/>
    <col min="15" max="15" width="5.44140625" style="26" bestFit="1" customWidth="1"/>
    <col min="16" max="16" width="3.44140625" style="25" bestFit="1" customWidth="1"/>
    <col min="17" max="17" width="4.44140625" style="26" bestFit="1" customWidth="1"/>
    <col min="18" max="18" width="5.33203125" style="25" bestFit="1" customWidth="1"/>
    <col min="19" max="19" width="3.44140625" style="25" bestFit="1" customWidth="1"/>
    <col min="20" max="20" width="4.44140625" style="26" bestFit="1" customWidth="1"/>
    <col min="21" max="21" width="5.33203125" style="25" bestFit="1" customWidth="1"/>
    <col min="22" max="22" width="9.88671875" style="25" customWidth="1"/>
    <col min="23" max="23" width="4.44140625" style="25" bestFit="1" customWidth="1"/>
    <col min="24" max="24" width="7.109375" style="28" customWidth="1"/>
    <col min="25" max="25" width="8.6640625" style="29" customWidth="1"/>
    <col min="26" max="16384" width="8.88671875" style="25"/>
  </cols>
  <sheetData>
    <row r="1" spans="1:25" ht="17.100000000000001" customHeight="1" x14ac:dyDescent="0.2"/>
    <row r="2" spans="1:25" ht="17.100000000000001" customHeight="1" x14ac:dyDescent="0.2"/>
    <row r="3" spans="1:25" ht="17.100000000000001" customHeight="1" x14ac:dyDescent="0.2"/>
    <row r="4" spans="1:25" ht="17.100000000000001" customHeight="1" x14ac:dyDescent="0.2">
      <c r="B4" s="30" t="s">
        <v>2677</v>
      </c>
      <c r="D4" s="81"/>
    </row>
    <row r="5" spans="1:25" ht="16.5" customHeight="1" x14ac:dyDescent="0.2">
      <c r="A5" s="31" t="s">
        <v>386</v>
      </c>
      <c r="B5" s="32"/>
      <c r="C5" s="33" t="s">
        <v>387</v>
      </c>
      <c r="D5" s="34" t="s">
        <v>388</v>
      </c>
      <c r="E5" s="119"/>
      <c r="F5" s="34"/>
      <c r="G5" s="119"/>
      <c r="H5" s="34"/>
      <c r="I5" s="119"/>
      <c r="J5" s="34"/>
      <c r="K5" s="34"/>
      <c r="L5" s="35"/>
      <c r="M5" s="34"/>
      <c r="N5" s="34"/>
      <c r="O5" s="35"/>
      <c r="P5" s="34"/>
      <c r="Q5" s="35"/>
      <c r="R5" s="34"/>
      <c r="S5" s="34"/>
      <c r="T5" s="35"/>
      <c r="U5" s="34"/>
      <c r="V5" s="34"/>
      <c r="W5" s="34"/>
      <c r="X5" s="36" t="s">
        <v>389</v>
      </c>
      <c r="Y5" s="33" t="s">
        <v>390</v>
      </c>
    </row>
    <row r="6" spans="1:25" ht="16.5" customHeight="1" x14ac:dyDescent="0.2">
      <c r="A6" s="37" t="s">
        <v>391</v>
      </c>
      <c r="B6" s="37" t="s">
        <v>392</v>
      </c>
      <c r="C6" s="38"/>
      <c r="D6" s="347" t="s">
        <v>452</v>
      </c>
      <c r="E6" s="349"/>
      <c r="F6" s="40"/>
      <c r="G6" s="121"/>
      <c r="H6" s="347" t="s">
        <v>453</v>
      </c>
      <c r="I6" s="349"/>
      <c r="J6" s="40"/>
      <c r="K6" s="40"/>
      <c r="L6" s="41"/>
      <c r="M6" s="40"/>
      <c r="N6" s="40"/>
      <c r="O6" s="41"/>
      <c r="P6" s="40"/>
      <c r="Q6" s="41"/>
      <c r="R6" s="40"/>
      <c r="S6" s="40"/>
      <c r="T6" s="41"/>
      <c r="U6" s="40"/>
      <c r="V6" s="40"/>
      <c r="W6" s="40"/>
      <c r="X6" s="42" t="s">
        <v>393</v>
      </c>
      <c r="Y6" s="43" t="s">
        <v>394</v>
      </c>
    </row>
    <row r="7" spans="1:25" ht="16.5" customHeight="1" x14ac:dyDescent="0.2">
      <c r="A7" s="44">
        <v>1</v>
      </c>
      <c r="B7" s="44">
        <v>3823</v>
      </c>
      <c r="C7" s="45" t="s">
        <v>4152</v>
      </c>
      <c r="D7" s="327" t="s">
        <v>605</v>
      </c>
      <c r="E7" s="328"/>
      <c r="F7" s="327" t="s">
        <v>487</v>
      </c>
      <c r="G7" s="328"/>
      <c r="H7" s="327" t="s">
        <v>504</v>
      </c>
      <c r="I7" s="328"/>
      <c r="J7" s="47"/>
      <c r="M7" s="48"/>
      <c r="N7" s="49"/>
      <c r="O7" s="50"/>
      <c r="P7" s="47" t="s">
        <v>461</v>
      </c>
      <c r="R7" s="78"/>
      <c r="S7" s="47" t="s">
        <v>1267</v>
      </c>
      <c r="U7" s="78"/>
      <c r="V7" s="47"/>
      <c r="X7" s="51">
        <v>922</v>
      </c>
      <c r="Y7" s="52" t="s">
        <v>396</v>
      </c>
    </row>
    <row r="8" spans="1:25" ht="16.5" customHeight="1" x14ac:dyDescent="0.2">
      <c r="A8" s="53">
        <v>1</v>
      </c>
      <c r="B8" s="53">
        <v>3824</v>
      </c>
      <c r="C8" s="85" t="s">
        <v>4153</v>
      </c>
      <c r="D8" s="327"/>
      <c r="E8" s="328"/>
      <c r="F8" s="327"/>
      <c r="G8" s="328"/>
      <c r="H8" s="327"/>
      <c r="I8" s="328"/>
      <c r="J8" s="55"/>
      <c r="K8" s="49"/>
      <c r="L8" s="50"/>
      <c r="M8" s="56" t="s">
        <v>397</v>
      </c>
      <c r="N8" s="57" t="s">
        <v>398</v>
      </c>
      <c r="O8" s="58">
        <v>1</v>
      </c>
      <c r="P8" s="47" t="s">
        <v>398</v>
      </c>
      <c r="Q8" s="26">
        <v>0.25</v>
      </c>
      <c r="R8" s="345" t="s">
        <v>423</v>
      </c>
      <c r="S8" s="47" t="s">
        <v>398</v>
      </c>
      <c r="T8" s="26">
        <v>0.25</v>
      </c>
      <c r="U8" s="345" t="s">
        <v>423</v>
      </c>
      <c r="V8" s="47"/>
      <c r="X8" s="59">
        <v>922</v>
      </c>
      <c r="Y8" s="60"/>
    </row>
    <row r="9" spans="1:25" ht="16.5" customHeight="1" x14ac:dyDescent="0.2">
      <c r="A9" s="53">
        <v>1</v>
      </c>
      <c r="B9" s="53">
        <v>3825</v>
      </c>
      <c r="C9" s="85" t="s">
        <v>4154</v>
      </c>
      <c r="D9" s="327"/>
      <c r="E9" s="328"/>
      <c r="F9" s="327"/>
      <c r="G9" s="328"/>
      <c r="H9" s="327"/>
      <c r="I9" s="328"/>
      <c r="J9" s="329" t="s">
        <v>399</v>
      </c>
      <c r="K9" s="61" t="s">
        <v>398</v>
      </c>
      <c r="L9" s="62">
        <v>0.7</v>
      </c>
      <c r="M9" s="56"/>
      <c r="N9" s="57"/>
      <c r="O9" s="58"/>
      <c r="P9" s="47"/>
      <c r="R9" s="345"/>
      <c r="S9" s="47"/>
      <c r="U9" s="345"/>
      <c r="V9" s="47"/>
      <c r="X9" s="59">
        <v>646</v>
      </c>
      <c r="Y9" s="60"/>
    </row>
    <row r="10" spans="1:25" ht="16.5" customHeight="1" x14ac:dyDescent="0.2">
      <c r="A10" s="53">
        <v>1</v>
      </c>
      <c r="B10" s="53">
        <v>3826</v>
      </c>
      <c r="C10" s="85" t="s">
        <v>4155</v>
      </c>
      <c r="D10" s="108">
        <v>256</v>
      </c>
      <c r="E10" s="25" t="s">
        <v>394</v>
      </c>
      <c r="F10" s="108">
        <v>498</v>
      </c>
      <c r="G10" s="25" t="s">
        <v>394</v>
      </c>
      <c r="H10" s="108">
        <v>83</v>
      </c>
      <c r="I10" s="25" t="s">
        <v>394</v>
      </c>
      <c r="J10" s="355"/>
      <c r="K10" s="49"/>
      <c r="L10" s="50"/>
      <c r="M10" s="56" t="s">
        <v>397</v>
      </c>
      <c r="N10" s="57" t="s">
        <v>398</v>
      </c>
      <c r="O10" s="58">
        <v>1</v>
      </c>
      <c r="P10" s="47"/>
      <c r="R10" s="78"/>
      <c r="S10" s="47"/>
      <c r="U10" s="78"/>
      <c r="V10" s="55"/>
      <c r="W10" s="49"/>
      <c r="X10" s="59">
        <v>646</v>
      </c>
      <c r="Y10" s="60"/>
    </row>
    <row r="11" spans="1:25" ht="16.5" customHeight="1" x14ac:dyDescent="0.2">
      <c r="A11" s="63">
        <v>1</v>
      </c>
      <c r="B11" s="63" t="s">
        <v>1268</v>
      </c>
      <c r="C11" s="87" t="s">
        <v>4156</v>
      </c>
      <c r="D11" s="122"/>
      <c r="E11" s="106"/>
      <c r="F11" s="122"/>
      <c r="G11" s="106"/>
      <c r="H11" s="122"/>
      <c r="I11" s="106"/>
      <c r="J11" s="65"/>
      <c r="K11" s="66"/>
      <c r="L11" s="67"/>
      <c r="M11" s="68"/>
      <c r="N11" s="69"/>
      <c r="O11" s="70"/>
      <c r="P11" s="47"/>
      <c r="R11" s="78"/>
      <c r="S11" s="47"/>
      <c r="U11" s="78"/>
      <c r="V11" s="331" t="s">
        <v>400</v>
      </c>
      <c r="W11" s="338"/>
      <c r="X11" s="71">
        <v>646</v>
      </c>
      <c r="Y11" s="72"/>
    </row>
    <row r="12" spans="1:25" ht="16.5" customHeight="1" x14ac:dyDescent="0.2">
      <c r="A12" s="63">
        <v>1</v>
      </c>
      <c r="B12" s="63" t="s">
        <v>1269</v>
      </c>
      <c r="C12" s="87" t="s">
        <v>4157</v>
      </c>
      <c r="D12" s="122"/>
      <c r="E12" s="106"/>
      <c r="F12" s="122"/>
      <c r="G12" s="106"/>
      <c r="H12" s="122"/>
      <c r="I12" s="106"/>
      <c r="J12" s="73"/>
      <c r="K12" s="74"/>
      <c r="L12" s="75"/>
      <c r="M12" s="68" t="s">
        <v>397</v>
      </c>
      <c r="N12" s="69" t="s">
        <v>398</v>
      </c>
      <c r="O12" s="70">
        <v>1</v>
      </c>
      <c r="P12" s="47"/>
      <c r="R12" s="78"/>
      <c r="S12" s="47"/>
      <c r="U12" s="78"/>
      <c r="V12" s="333"/>
      <c r="W12" s="339"/>
      <c r="X12" s="71">
        <v>646</v>
      </c>
      <c r="Y12" s="72"/>
    </row>
    <row r="13" spans="1:25" ht="16.5" customHeight="1" x14ac:dyDescent="0.2">
      <c r="A13" s="63">
        <v>1</v>
      </c>
      <c r="B13" s="63" t="s">
        <v>1270</v>
      </c>
      <c r="C13" s="87" t="s">
        <v>4158</v>
      </c>
      <c r="D13" s="83"/>
      <c r="E13" s="106"/>
      <c r="F13" s="83"/>
      <c r="G13" s="106"/>
      <c r="H13" s="83"/>
      <c r="I13" s="106"/>
      <c r="J13" s="346" t="s">
        <v>399</v>
      </c>
      <c r="K13" s="66" t="s">
        <v>398</v>
      </c>
      <c r="L13" s="67">
        <v>0.7</v>
      </c>
      <c r="M13" s="68"/>
      <c r="N13" s="69"/>
      <c r="O13" s="70"/>
      <c r="P13" s="47"/>
      <c r="R13" s="78"/>
      <c r="S13" s="47"/>
      <c r="U13" s="78"/>
      <c r="V13" s="333"/>
      <c r="W13" s="339"/>
      <c r="X13" s="71">
        <v>452</v>
      </c>
      <c r="Y13" s="72"/>
    </row>
    <row r="14" spans="1:25" ht="16.5" customHeight="1" x14ac:dyDescent="0.2">
      <c r="A14" s="63">
        <v>1</v>
      </c>
      <c r="B14" s="63" t="s">
        <v>1271</v>
      </c>
      <c r="C14" s="87" t="s">
        <v>4159</v>
      </c>
      <c r="D14" s="124"/>
      <c r="E14" s="113"/>
      <c r="F14" s="124"/>
      <c r="G14" s="113"/>
      <c r="H14" s="124"/>
      <c r="I14" s="113"/>
      <c r="J14" s="356"/>
      <c r="K14" s="74"/>
      <c r="L14" s="75"/>
      <c r="M14" s="68" t="s">
        <v>397</v>
      </c>
      <c r="N14" s="69" t="s">
        <v>398</v>
      </c>
      <c r="O14" s="70">
        <v>1</v>
      </c>
      <c r="P14" s="55"/>
      <c r="Q14" s="50"/>
      <c r="R14" s="125"/>
      <c r="S14" s="55"/>
      <c r="T14" s="50"/>
      <c r="U14" s="125"/>
      <c r="V14" s="76" t="s">
        <v>398</v>
      </c>
      <c r="W14" s="75">
        <v>0.7</v>
      </c>
      <c r="X14" s="71">
        <v>452</v>
      </c>
      <c r="Y14" s="79"/>
    </row>
    <row r="15" spans="1:25" ht="16.5" customHeight="1" x14ac:dyDescent="0.2"/>
    <row r="16" spans="1:25" ht="16.5" customHeight="1" x14ac:dyDescent="0.2"/>
  </sheetData>
  <mergeCells count="10">
    <mergeCell ref="U8:U9"/>
    <mergeCell ref="J9:J10"/>
    <mergeCell ref="V11:W13"/>
    <mergeCell ref="J13:J14"/>
    <mergeCell ref="D6:E6"/>
    <mergeCell ref="H6:I6"/>
    <mergeCell ref="D7:E9"/>
    <mergeCell ref="F7:G9"/>
    <mergeCell ref="H7:I9"/>
    <mergeCell ref="R8:R9"/>
  </mergeCells>
  <phoneticPr fontId="1"/>
  <printOptions horizontalCentered="1"/>
  <pageMargins left="0.70866141732283472" right="0.70866141732283472" top="0.74803149606299213" bottom="0.74803149606299213" header="0.31496062992125984" footer="0.31496062992125984"/>
  <pageSetup paperSize="9" scale="44" fitToHeight="0" orientation="portrait" r:id="rId1"/>
  <headerFooter>
    <oddFooter>&amp;C&amp;"ＭＳ Ｐゴシック"&amp;14&amp;P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76"/>
  <sheetViews>
    <sheetView view="pageBreakPreview" topLeftCell="A151"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34.88671875" style="23" bestFit="1" customWidth="1"/>
    <col min="4" max="4" width="6" style="23" bestFit="1" customWidth="1"/>
    <col min="5" max="5" width="5.33203125" style="118" bestFit="1" customWidth="1"/>
    <col min="6" max="6" width="11.88671875" style="25" customWidth="1"/>
    <col min="7" max="7" width="3.44140625" style="25" bestFit="1" customWidth="1"/>
    <col min="8" max="8" width="4.44140625" style="26" bestFit="1" customWidth="1"/>
    <col min="9" max="9" width="25.33203125" style="27" bestFit="1" customWidth="1"/>
    <col min="10" max="10" width="3.44140625" style="25" bestFit="1" customWidth="1"/>
    <col min="11" max="11" width="5.44140625" style="26" bestFit="1" customWidth="1"/>
    <col min="12" max="12" width="9.88671875" style="25" customWidth="1"/>
    <col min="13" max="13" width="4.44140625" style="25" bestFit="1" customWidth="1"/>
    <col min="14" max="14" width="7.109375" style="28" customWidth="1"/>
    <col min="15" max="15" width="8.6640625" style="29" customWidth="1"/>
    <col min="16" max="16384" width="8.88671875" style="25"/>
  </cols>
  <sheetData>
    <row r="1" spans="1:15" ht="17.100000000000001" customHeight="1" x14ac:dyDescent="0.2"/>
    <row r="2" spans="1:15" ht="17.100000000000001" customHeight="1" x14ac:dyDescent="0.2"/>
    <row r="3" spans="1:15" ht="17.100000000000001" customHeight="1" x14ac:dyDescent="0.2"/>
    <row r="4" spans="1:15" ht="17.100000000000001" customHeight="1" x14ac:dyDescent="0.2">
      <c r="B4" s="30" t="s">
        <v>2678</v>
      </c>
      <c r="D4" s="81"/>
    </row>
    <row r="5" spans="1:15" ht="16.5" customHeight="1" x14ac:dyDescent="0.2">
      <c r="A5" s="31" t="s">
        <v>386</v>
      </c>
      <c r="B5" s="32"/>
      <c r="C5" s="33" t="s">
        <v>387</v>
      </c>
      <c r="D5" s="34" t="s">
        <v>388</v>
      </c>
      <c r="E5" s="119"/>
      <c r="F5" s="34"/>
      <c r="G5" s="34"/>
      <c r="H5" s="35"/>
      <c r="I5" s="34"/>
      <c r="J5" s="34"/>
      <c r="K5" s="35"/>
      <c r="L5" s="34"/>
      <c r="M5" s="34"/>
      <c r="N5" s="36" t="s">
        <v>389</v>
      </c>
      <c r="O5" s="33" t="s">
        <v>390</v>
      </c>
    </row>
    <row r="6" spans="1:15" ht="16.5" customHeight="1" x14ac:dyDescent="0.2">
      <c r="A6" s="37" t="s">
        <v>391</v>
      </c>
      <c r="B6" s="37" t="s">
        <v>392</v>
      </c>
      <c r="C6" s="38"/>
      <c r="D6" s="40"/>
      <c r="E6" s="121"/>
      <c r="F6" s="40"/>
      <c r="G6" s="40"/>
      <c r="H6" s="41"/>
      <c r="I6" s="40"/>
      <c r="J6" s="40"/>
      <c r="K6" s="41"/>
      <c r="L6" s="40"/>
      <c r="M6" s="40"/>
      <c r="N6" s="42" t="s">
        <v>393</v>
      </c>
      <c r="O6" s="43" t="s">
        <v>394</v>
      </c>
    </row>
    <row r="7" spans="1:15" ht="16.5" customHeight="1" x14ac:dyDescent="0.2">
      <c r="A7" s="44">
        <v>1</v>
      </c>
      <c r="B7" s="44">
        <v>3827</v>
      </c>
      <c r="C7" s="45" t="s">
        <v>4160</v>
      </c>
      <c r="D7" s="327" t="s">
        <v>844</v>
      </c>
      <c r="E7" s="328"/>
      <c r="F7" s="47"/>
      <c r="I7" s="48"/>
      <c r="J7" s="49"/>
      <c r="K7" s="50"/>
      <c r="L7" s="47"/>
      <c r="N7" s="51">
        <v>83</v>
      </c>
      <c r="O7" s="52" t="s">
        <v>396</v>
      </c>
    </row>
    <row r="8" spans="1:15" ht="16.5" customHeight="1" x14ac:dyDescent="0.2">
      <c r="A8" s="53">
        <v>1</v>
      </c>
      <c r="B8" s="53">
        <v>3828</v>
      </c>
      <c r="C8" s="85" t="s">
        <v>4161</v>
      </c>
      <c r="D8" s="327"/>
      <c r="E8" s="328"/>
      <c r="F8" s="55"/>
      <c r="G8" s="49"/>
      <c r="H8" s="50"/>
      <c r="I8" s="56" t="s">
        <v>397</v>
      </c>
      <c r="J8" s="57" t="s">
        <v>398</v>
      </c>
      <c r="K8" s="58">
        <v>1</v>
      </c>
      <c r="L8" s="47"/>
      <c r="N8" s="59">
        <v>83</v>
      </c>
      <c r="O8" s="60"/>
    </row>
    <row r="9" spans="1:15" ht="16.5" customHeight="1" x14ac:dyDescent="0.2">
      <c r="A9" s="53">
        <v>1</v>
      </c>
      <c r="B9" s="53">
        <v>3829</v>
      </c>
      <c r="C9" s="85" t="s">
        <v>4162</v>
      </c>
      <c r="D9" s="327"/>
      <c r="E9" s="328"/>
      <c r="F9" s="329" t="s">
        <v>399</v>
      </c>
      <c r="G9" s="61" t="s">
        <v>398</v>
      </c>
      <c r="H9" s="62">
        <v>0.7</v>
      </c>
      <c r="I9" s="56"/>
      <c r="J9" s="57"/>
      <c r="K9" s="58"/>
      <c r="L9" s="47"/>
      <c r="N9" s="59">
        <v>58</v>
      </c>
      <c r="O9" s="60"/>
    </row>
    <row r="10" spans="1:15" ht="16.5" customHeight="1" x14ac:dyDescent="0.2">
      <c r="A10" s="53">
        <v>1</v>
      </c>
      <c r="B10" s="53">
        <v>3830</v>
      </c>
      <c r="C10" s="85" t="s">
        <v>4163</v>
      </c>
      <c r="D10" s="108">
        <v>83</v>
      </c>
      <c r="E10" s="25" t="s">
        <v>394</v>
      </c>
      <c r="F10" s="355"/>
      <c r="G10" s="49"/>
      <c r="H10" s="50"/>
      <c r="I10" s="56" t="s">
        <v>397</v>
      </c>
      <c r="J10" s="57" t="s">
        <v>398</v>
      </c>
      <c r="K10" s="58">
        <v>1</v>
      </c>
      <c r="L10" s="55"/>
      <c r="M10" s="49"/>
      <c r="N10" s="59">
        <v>58</v>
      </c>
      <c r="O10" s="60"/>
    </row>
    <row r="11" spans="1:15" ht="16.5" customHeight="1" x14ac:dyDescent="0.2">
      <c r="A11" s="63">
        <v>1</v>
      </c>
      <c r="B11" s="63" t="s">
        <v>1272</v>
      </c>
      <c r="C11" s="87" t="s">
        <v>4164</v>
      </c>
      <c r="D11" s="122"/>
      <c r="E11" s="106"/>
      <c r="F11" s="65"/>
      <c r="G11" s="66"/>
      <c r="H11" s="67"/>
      <c r="I11" s="68"/>
      <c r="J11" s="69"/>
      <c r="K11" s="70"/>
      <c r="L11" s="331" t="s">
        <v>400</v>
      </c>
      <c r="M11" s="332"/>
      <c r="N11" s="71">
        <v>58</v>
      </c>
      <c r="O11" s="72"/>
    </row>
    <row r="12" spans="1:15" ht="16.5" customHeight="1" x14ac:dyDescent="0.2">
      <c r="A12" s="63">
        <v>1</v>
      </c>
      <c r="B12" s="63" t="s">
        <v>1273</v>
      </c>
      <c r="C12" s="87" t="s">
        <v>4165</v>
      </c>
      <c r="D12" s="122"/>
      <c r="E12" s="106"/>
      <c r="F12" s="73"/>
      <c r="G12" s="74"/>
      <c r="H12" s="75"/>
      <c r="I12" s="68" t="s">
        <v>397</v>
      </c>
      <c r="J12" s="69" t="s">
        <v>398</v>
      </c>
      <c r="K12" s="70">
        <v>1</v>
      </c>
      <c r="L12" s="333"/>
      <c r="M12" s="334"/>
      <c r="N12" s="71">
        <v>58</v>
      </c>
      <c r="O12" s="72"/>
    </row>
    <row r="13" spans="1:15" ht="16.5" customHeight="1" x14ac:dyDescent="0.2">
      <c r="A13" s="63">
        <v>1</v>
      </c>
      <c r="B13" s="63" t="s">
        <v>1274</v>
      </c>
      <c r="C13" s="87" t="s">
        <v>4166</v>
      </c>
      <c r="D13" s="83"/>
      <c r="E13" s="106"/>
      <c r="F13" s="335" t="s">
        <v>399</v>
      </c>
      <c r="G13" s="66" t="s">
        <v>398</v>
      </c>
      <c r="H13" s="67">
        <v>0.7</v>
      </c>
      <c r="I13" s="68"/>
      <c r="J13" s="69"/>
      <c r="K13" s="70"/>
      <c r="L13" s="333"/>
      <c r="M13" s="334"/>
      <c r="N13" s="71">
        <v>41</v>
      </c>
      <c r="O13" s="72"/>
    </row>
    <row r="14" spans="1:15" ht="16.5" customHeight="1" x14ac:dyDescent="0.2">
      <c r="A14" s="63">
        <v>1</v>
      </c>
      <c r="B14" s="63" t="s">
        <v>1275</v>
      </c>
      <c r="C14" s="87" t="s">
        <v>4167</v>
      </c>
      <c r="D14" s="83"/>
      <c r="E14" s="106"/>
      <c r="F14" s="356"/>
      <c r="G14" s="74"/>
      <c r="H14" s="75"/>
      <c r="I14" s="68" t="s">
        <v>397</v>
      </c>
      <c r="J14" s="69" t="s">
        <v>398</v>
      </c>
      <c r="K14" s="70">
        <v>1</v>
      </c>
      <c r="L14" s="76" t="s">
        <v>398</v>
      </c>
      <c r="M14" s="75">
        <v>0.7</v>
      </c>
      <c r="N14" s="71">
        <v>41</v>
      </c>
      <c r="O14" s="72"/>
    </row>
    <row r="15" spans="1:15" ht="16.5" customHeight="1" x14ac:dyDescent="0.2">
      <c r="A15" s="53">
        <v>1</v>
      </c>
      <c r="B15" s="53">
        <v>3831</v>
      </c>
      <c r="C15" s="85" t="s">
        <v>4168</v>
      </c>
      <c r="D15" s="325" t="s">
        <v>866</v>
      </c>
      <c r="E15" s="326"/>
      <c r="F15" s="77"/>
      <c r="G15" s="61"/>
      <c r="H15" s="62"/>
      <c r="I15" s="56"/>
      <c r="J15" s="57"/>
      <c r="K15" s="58"/>
      <c r="L15" s="77"/>
      <c r="M15" s="61"/>
      <c r="N15" s="59">
        <v>166</v>
      </c>
      <c r="O15" s="60"/>
    </row>
    <row r="16" spans="1:15" ht="16.5" customHeight="1" x14ac:dyDescent="0.2">
      <c r="A16" s="53">
        <v>1</v>
      </c>
      <c r="B16" s="53">
        <v>3832</v>
      </c>
      <c r="C16" s="85" t="s">
        <v>4169</v>
      </c>
      <c r="D16" s="327"/>
      <c r="E16" s="328"/>
      <c r="F16" s="55"/>
      <c r="G16" s="49"/>
      <c r="H16" s="50"/>
      <c r="I16" s="56" t="s">
        <v>397</v>
      </c>
      <c r="J16" s="57" t="s">
        <v>398</v>
      </c>
      <c r="K16" s="58">
        <v>1</v>
      </c>
      <c r="L16" s="47"/>
      <c r="N16" s="59">
        <v>166</v>
      </c>
      <c r="O16" s="60"/>
    </row>
    <row r="17" spans="1:15" ht="16.5" customHeight="1" x14ac:dyDescent="0.2">
      <c r="A17" s="53">
        <v>1</v>
      </c>
      <c r="B17" s="53">
        <v>3833</v>
      </c>
      <c r="C17" s="85" t="s">
        <v>4170</v>
      </c>
      <c r="D17" s="327"/>
      <c r="E17" s="328"/>
      <c r="F17" s="329" t="s">
        <v>399</v>
      </c>
      <c r="G17" s="61" t="s">
        <v>398</v>
      </c>
      <c r="H17" s="62">
        <v>0.7</v>
      </c>
      <c r="I17" s="56"/>
      <c r="J17" s="57"/>
      <c r="K17" s="58"/>
      <c r="L17" s="47"/>
      <c r="N17" s="59">
        <v>116</v>
      </c>
      <c r="O17" s="60"/>
    </row>
    <row r="18" spans="1:15" ht="16.5" customHeight="1" x14ac:dyDescent="0.2">
      <c r="A18" s="53">
        <v>1</v>
      </c>
      <c r="B18" s="53">
        <v>3834</v>
      </c>
      <c r="C18" s="85" t="s">
        <v>4171</v>
      </c>
      <c r="D18" s="108">
        <v>166</v>
      </c>
      <c r="E18" s="25" t="s">
        <v>394</v>
      </c>
      <c r="F18" s="327"/>
      <c r="G18" s="49"/>
      <c r="H18" s="50"/>
      <c r="I18" s="56" t="s">
        <v>397</v>
      </c>
      <c r="J18" s="57" t="s">
        <v>398</v>
      </c>
      <c r="K18" s="58">
        <v>1</v>
      </c>
      <c r="L18" s="55"/>
      <c r="M18" s="49"/>
      <c r="N18" s="59">
        <v>116</v>
      </c>
      <c r="O18" s="60"/>
    </row>
    <row r="19" spans="1:15" ht="16.5" customHeight="1" x14ac:dyDescent="0.2">
      <c r="A19" s="63">
        <v>1</v>
      </c>
      <c r="B19" s="63" t="s">
        <v>1276</v>
      </c>
      <c r="C19" s="87" t="s">
        <v>4172</v>
      </c>
      <c r="D19" s="83"/>
      <c r="E19" s="106"/>
      <c r="F19" s="65"/>
      <c r="G19" s="66"/>
      <c r="H19" s="67"/>
      <c r="I19" s="68"/>
      <c r="J19" s="69"/>
      <c r="K19" s="70"/>
      <c r="L19" s="331" t="s">
        <v>400</v>
      </c>
      <c r="M19" s="332"/>
      <c r="N19" s="71">
        <v>116</v>
      </c>
      <c r="O19" s="72"/>
    </row>
    <row r="20" spans="1:15" ht="16.5" customHeight="1" x14ac:dyDescent="0.2">
      <c r="A20" s="63">
        <v>1</v>
      </c>
      <c r="B20" s="63" t="s">
        <v>1277</v>
      </c>
      <c r="C20" s="87" t="s">
        <v>4173</v>
      </c>
      <c r="D20" s="83"/>
      <c r="E20" s="106"/>
      <c r="F20" s="73"/>
      <c r="G20" s="74"/>
      <c r="H20" s="75"/>
      <c r="I20" s="68" t="s">
        <v>397</v>
      </c>
      <c r="J20" s="69" t="s">
        <v>398</v>
      </c>
      <c r="K20" s="70">
        <v>1</v>
      </c>
      <c r="L20" s="333"/>
      <c r="M20" s="334"/>
      <c r="N20" s="71">
        <v>116</v>
      </c>
      <c r="O20" s="72"/>
    </row>
    <row r="21" spans="1:15" ht="16.5" customHeight="1" x14ac:dyDescent="0.2">
      <c r="A21" s="63">
        <v>1</v>
      </c>
      <c r="B21" s="63" t="s">
        <v>1278</v>
      </c>
      <c r="C21" s="87" t="s">
        <v>4174</v>
      </c>
      <c r="D21" s="83"/>
      <c r="E21" s="106"/>
      <c r="F21" s="335" t="s">
        <v>399</v>
      </c>
      <c r="G21" s="66" t="s">
        <v>398</v>
      </c>
      <c r="H21" s="67">
        <v>0.7</v>
      </c>
      <c r="I21" s="68"/>
      <c r="J21" s="69"/>
      <c r="K21" s="70"/>
      <c r="L21" s="333"/>
      <c r="M21" s="334"/>
      <c r="N21" s="71">
        <v>81</v>
      </c>
      <c r="O21" s="72"/>
    </row>
    <row r="22" spans="1:15" ht="16.5" customHeight="1" x14ac:dyDescent="0.2">
      <c r="A22" s="63">
        <v>1</v>
      </c>
      <c r="B22" s="63" t="s">
        <v>1279</v>
      </c>
      <c r="C22" s="87" t="s">
        <v>4175</v>
      </c>
      <c r="D22" s="83"/>
      <c r="E22" s="106"/>
      <c r="F22" s="333"/>
      <c r="G22" s="74"/>
      <c r="H22" s="75"/>
      <c r="I22" s="68" t="s">
        <v>397</v>
      </c>
      <c r="J22" s="69" t="s">
        <v>398</v>
      </c>
      <c r="K22" s="70">
        <v>1</v>
      </c>
      <c r="L22" s="76" t="s">
        <v>398</v>
      </c>
      <c r="M22" s="75">
        <v>0.7</v>
      </c>
      <c r="N22" s="71">
        <v>81</v>
      </c>
      <c r="O22" s="72"/>
    </row>
    <row r="23" spans="1:15" ht="16.5" customHeight="1" x14ac:dyDescent="0.2">
      <c r="A23" s="53">
        <v>1</v>
      </c>
      <c r="B23" s="53">
        <v>3835</v>
      </c>
      <c r="C23" s="85" t="s">
        <v>4176</v>
      </c>
      <c r="D23" s="325" t="s">
        <v>883</v>
      </c>
      <c r="E23" s="326"/>
      <c r="F23" s="77"/>
      <c r="G23" s="61"/>
      <c r="H23" s="62"/>
      <c r="I23" s="56"/>
      <c r="J23" s="57"/>
      <c r="K23" s="58"/>
      <c r="L23" s="77"/>
      <c r="M23" s="61"/>
      <c r="N23" s="59">
        <v>249</v>
      </c>
      <c r="O23" s="60"/>
    </row>
    <row r="24" spans="1:15" ht="16.5" customHeight="1" x14ac:dyDescent="0.2">
      <c r="A24" s="53">
        <v>1</v>
      </c>
      <c r="B24" s="53">
        <v>3836</v>
      </c>
      <c r="C24" s="85" t="s">
        <v>4177</v>
      </c>
      <c r="D24" s="327"/>
      <c r="E24" s="328"/>
      <c r="F24" s="55"/>
      <c r="G24" s="49"/>
      <c r="H24" s="50"/>
      <c r="I24" s="56" t="s">
        <v>397</v>
      </c>
      <c r="J24" s="57" t="s">
        <v>398</v>
      </c>
      <c r="K24" s="58">
        <v>1</v>
      </c>
      <c r="L24" s="47"/>
      <c r="N24" s="59">
        <v>249</v>
      </c>
      <c r="O24" s="60"/>
    </row>
    <row r="25" spans="1:15" ht="16.5" customHeight="1" x14ac:dyDescent="0.2">
      <c r="A25" s="53">
        <v>1</v>
      </c>
      <c r="B25" s="53">
        <v>3837</v>
      </c>
      <c r="C25" s="85" t="s">
        <v>4178</v>
      </c>
      <c r="D25" s="327"/>
      <c r="E25" s="328"/>
      <c r="F25" s="329" t="s">
        <v>399</v>
      </c>
      <c r="G25" s="61" t="s">
        <v>398</v>
      </c>
      <c r="H25" s="62">
        <v>0.7</v>
      </c>
      <c r="I25" s="56"/>
      <c r="J25" s="57"/>
      <c r="K25" s="58"/>
      <c r="L25" s="47"/>
      <c r="N25" s="59">
        <v>174</v>
      </c>
      <c r="O25" s="60"/>
    </row>
    <row r="26" spans="1:15" ht="16.5" customHeight="1" x14ac:dyDescent="0.2">
      <c r="A26" s="53">
        <v>1</v>
      </c>
      <c r="B26" s="53">
        <v>3838</v>
      </c>
      <c r="C26" s="85" t="s">
        <v>4179</v>
      </c>
      <c r="D26" s="108">
        <v>249</v>
      </c>
      <c r="E26" s="25" t="s">
        <v>394</v>
      </c>
      <c r="F26" s="355"/>
      <c r="G26" s="49"/>
      <c r="H26" s="50"/>
      <c r="I26" s="56" t="s">
        <v>397</v>
      </c>
      <c r="J26" s="57" t="s">
        <v>398</v>
      </c>
      <c r="K26" s="58">
        <v>1</v>
      </c>
      <c r="L26" s="55"/>
      <c r="M26" s="49"/>
      <c r="N26" s="59">
        <v>174</v>
      </c>
      <c r="O26" s="60"/>
    </row>
    <row r="27" spans="1:15" ht="16.5" customHeight="1" x14ac:dyDescent="0.2">
      <c r="A27" s="63">
        <v>1</v>
      </c>
      <c r="B27" s="63" t="s">
        <v>1280</v>
      </c>
      <c r="C27" s="87" t="s">
        <v>4180</v>
      </c>
      <c r="D27" s="122"/>
      <c r="E27" s="106"/>
      <c r="F27" s="65"/>
      <c r="G27" s="66"/>
      <c r="H27" s="67"/>
      <c r="I27" s="68"/>
      <c r="J27" s="69"/>
      <c r="K27" s="70"/>
      <c r="L27" s="331" t="s">
        <v>400</v>
      </c>
      <c r="M27" s="332"/>
      <c r="N27" s="71">
        <v>174</v>
      </c>
      <c r="O27" s="72"/>
    </row>
    <row r="28" spans="1:15" ht="16.5" customHeight="1" x14ac:dyDescent="0.2">
      <c r="A28" s="63">
        <v>1</v>
      </c>
      <c r="B28" s="63" t="s">
        <v>1281</v>
      </c>
      <c r="C28" s="87" t="s">
        <v>4181</v>
      </c>
      <c r="D28" s="122"/>
      <c r="E28" s="106"/>
      <c r="F28" s="73"/>
      <c r="G28" s="74"/>
      <c r="H28" s="75"/>
      <c r="I28" s="68" t="s">
        <v>397</v>
      </c>
      <c r="J28" s="69" t="s">
        <v>398</v>
      </c>
      <c r="K28" s="70">
        <v>1</v>
      </c>
      <c r="L28" s="333"/>
      <c r="M28" s="334"/>
      <c r="N28" s="71">
        <v>174</v>
      </c>
      <c r="O28" s="72"/>
    </row>
    <row r="29" spans="1:15" ht="16.5" customHeight="1" x14ac:dyDescent="0.2">
      <c r="A29" s="63">
        <v>1</v>
      </c>
      <c r="B29" s="63" t="s">
        <v>1282</v>
      </c>
      <c r="C29" s="87" t="s">
        <v>4182</v>
      </c>
      <c r="D29" s="83"/>
      <c r="E29" s="106"/>
      <c r="F29" s="335" t="s">
        <v>399</v>
      </c>
      <c r="G29" s="66" t="s">
        <v>398</v>
      </c>
      <c r="H29" s="67">
        <v>0.7</v>
      </c>
      <c r="I29" s="68"/>
      <c r="J29" s="69"/>
      <c r="K29" s="70"/>
      <c r="L29" s="333"/>
      <c r="M29" s="334"/>
      <c r="N29" s="71">
        <v>122</v>
      </c>
      <c r="O29" s="72"/>
    </row>
    <row r="30" spans="1:15" ht="16.5" customHeight="1" x14ac:dyDescent="0.2">
      <c r="A30" s="63">
        <v>1</v>
      </c>
      <c r="B30" s="63" t="s">
        <v>1283</v>
      </c>
      <c r="C30" s="87" t="s">
        <v>4183</v>
      </c>
      <c r="D30" s="83"/>
      <c r="E30" s="106"/>
      <c r="F30" s="356"/>
      <c r="G30" s="74"/>
      <c r="H30" s="75"/>
      <c r="I30" s="68" t="s">
        <v>397</v>
      </c>
      <c r="J30" s="69" t="s">
        <v>398</v>
      </c>
      <c r="K30" s="70">
        <v>1</v>
      </c>
      <c r="L30" s="76" t="s">
        <v>398</v>
      </c>
      <c r="M30" s="75">
        <v>0.7</v>
      </c>
      <c r="N30" s="71">
        <v>122</v>
      </c>
      <c r="O30" s="72"/>
    </row>
    <row r="31" spans="1:15" ht="16.5" customHeight="1" x14ac:dyDescent="0.2">
      <c r="A31" s="53">
        <v>1</v>
      </c>
      <c r="B31" s="53">
        <v>3839</v>
      </c>
      <c r="C31" s="85" t="s">
        <v>4184</v>
      </c>
      <c r="D31" s="325" t="s">
        <v>896</v>
      </c>
      <c r="E31" s="326"/>
      <c r="F31" s="77"/>
      <c r="G31" s="61"/>
      <c r="H31" s="62"/>
      <c r="I31" s="56"/>
      <c r="J31" s="57"/>
      <c r="K31" s="58"/>
      <c r="L31" s="77"/>
      <c r="M31" s="61"/>
      <c r="N31" s="59">
        <v>332</v>
      </c>
      <c r="O31" s="60"/>
    </row>
    <row r="32" spans="1:15" ht="16.5" customHeight="1" x14ac:dyDescent="0.2">
      <c r="A32" s="53">
        <v>1</v>
      </c>
      <c r="B32" s="53">
        <v>3840</v>
      </c>
      <c r="C32" s="85" t="s">
        <v>4185</v>
      </c>
      <c r="D32" s="327"/>
      <c r="E32" s="328"/>
      <c r="F32" s="55"/>
      <c r="G32" s="49"/>
      <c r="H32" s="50"/>
      <c r="I32" s="56" t="s">
        <v>397</v>
      </c>
      <c r="J32" s="57" t="s">
        <v>398</v>
      </c>
      <c r="K32" s="58">
        <v>1</v>
      </c>
      <c r="L32" s="47"/>
      <c r="N32" s="59">
        <v>332</v>
      </c>
      <c r="O32" s="60"/>
    </row>
    <row r="33" spans="1:15" ht="16.5" customHeight="1" x14ac:dyDescent="0.2">
      <c r="A33" s="53">
        <v>1</v>
      </c>
      <c r="B33" s="53">
        <v>3841</v>
      </c>
      <c r="C33" s="85" t="s">
        <v>4186</v>
      </c>
      <c r="D33" s="327"/>
      <c r="E33" s="328"/>
      <c r="F33" s="329" t="s">
        <v>399</v>
      </c>
      <c r="G33" s="61" t="s">
        <v>398</v>
      </c>
      <c r="H33" s="62">
        <v>0.7</v>
      </c>
      <c r="I33" s="56"/>
      <c r="J33" s="57"/>
      <c r="K33" s="58"/>
      <c r="L33" s="47"/>
      <c r="N33" s="59">
        <v>232</v>
      </c>
      <c r="O33" s="60"/>
    </row>
    <row r="34" spans="1:15" ht="16.5" customHeight="1" x14ac:dyDescent="0.2">
      <c r="A34" s="53">
        <v>1</v>
      </c>
      <c r="B34" s="53">
        <v>3842</v>
      </c>
      <c r="C34" s="85" t="s">
        <v>4187</v>
      </c>
      <c r="D34" s="108">
        <v>332</v>
      </c>
      <c r="E34" s="25" t="s">
        <v>394</v>
      </c>
      <c r="F34" s="355"/>
      <c r="G34" s="49"/>
      <c r="H34" s="50"/>
      <c r="I34" s="56" t="s">
        <v>397</v>
      </c>
      <c r="J34" s="57" t="s">
        <v>398</v>
      </c>
      <c r="K34" s="58">
        <v>1</v>
      </c>
      <c r="L34" s="55"/>
      <c r="M34" s="49"/>
      <c r="N34" s="59">
        <v>232</v>
      </c>
      <c r="O34" s="60"/>
    </row>
    <row r="35" spans="1:15" ht="16.5" customHeight="1" x14ac:dyDescent="0.2">
      <c r="A35" s="63">
        <v>1</v>
      </c>
      <c r="B35" s="63" t="s">
        <v>1284</v>
      </c>
      <c r="C35" s="87" t="s">
        <v>4188</v>
      </c>
      <c r="D35" s="122"/>
      <c r="E35" s="106"/>
      <c r="F35" s="65"/>
      <c r="G35" s="66"/>
      <c r="H35" s="67"/>
      <c r="I35" s="68"/>
      <c r="J35" s="69"/>
      <c r="K35" s="70"/>
      <c r="L35" s="331" t="s">
        <v>400</v>
      </c>
      <c r="M35" s="332"/>
      <c r="N35" s="71">
        <v>232</v>
      </c>
      <c r="O35" s="72"/>
    </row>
    <row r="36" spans="1:15" ht="16.5" customHeight="1" x14ac:dyDescent="0.2">
      <c r="A36" s="63">
        <v>1</v>
      </c>
      <c r="B36" s="63" t="s">
        <v>1285</v>
      </c>
      <c r="C36" s="87" t="s">
        <v>4189</v>
      </c>
      <c r="D36" s="122"/>
      <c r="E36" s="106"/>
      <c r="F36" s="73"/>
      <c r="G36" s="74"/>
      <c r="H36" s="75"/>
      <c r="I36" s="68" t="s">
        <v>397</v>
      </c>
      <c r="J36" s="69" t="s">
        <v>398</v>
      </c>
      <c r="K36" s="70">
        <v>1</v>
      </c>
      <c r="L36" s="333"/>
      <c r="M36" s="334"/>
      <c r="N36" s="71">
        <v>232</v>
      </c>
      <c r="O36" s="72"/>
    </row>
    <row r="37" spans="1:15" ht="16.5" customHeight="1" x14ac:dyDescent="0.2">
      <c r="A37" s="63">
        <v>1</v>
      </c>
      <c r="B37" s="63" t="s">
        <v>1286</v>
      </c>
      <c r="C37" s="87" t="s">
        <v>4190</v>
      </c>
      <c r="D37" s="83"/>
      <c r="E37" s="106"/>
      <c r="F37" s="335" t="s">
        <v>399</v>
      </c>
      <c r="G37" s="66" t="s">
        <v>398</v>
      </c>
      <c r="H37" s="67">
        <v>0.7</v>
      </c>
      <c r="I37" s="68"/>
      <c r="J37" s="69"/>
      <c r="K37" s="70"/>
      <c r="L37" s="333"/>
      <c r="M37" s="334"/>
      <c r="N37" s="71">
        <v>162</v>
      </c>
      <c r="O37" s="72"/>
    </row>
    <row r="38" spans="1:15" ht="16.5" customHeight="1" x14ac:dyDescent="0.2">
      <c r="A38" s="63">
        <v>1</v>
      </c>
      <c r="B38" s="63" t="s">
        <v>1287</v>
      </c>
      <c r="C38" s="87" t="s">
        <v>4191</v>
      </c>
      <c r="D38" s="83"/>
      <c r="E38" s="106"/>
      <c r="F38" s="356"/>
      <c r="G38" s="74"/>
      <c r="H38" s="75"/>
      <c r="I38" s="68" t="s">
        <v>397</v>
      </c>
      <c r="J38" s="69" t="s">
        <v>398</v>
      </c>
      <c r="K38" s="70">
        <v>1</v>
      </c>
      <c r="L38" s="76" t="s">
        <v>398</v>
      </c>
      <c r="M38" s="75">
        <v>0.7</v>
      </c>
      <c r="N38" s="71">
        <v>162</v>
      </c>
      <c r="O38" s="72"/>
    </row>
    <row r="39" spans="1:15" ht="16.5" customHeight="1" x14ac:dyDescent="0.2">
      <c r="A39" s="53">
        <v>1</v>
      </c>
      <c r="B39" s="53">
        <v>3843</v>
      </c>
      <c r="C39" s="85" t="s">
        <v>4192</v>
      </c>
      <c r="D39" s="325" t="s">
        <v>905</v>
      </c>
      <c r="E39" s="326"/>
      <c r="F39" s="77"/>
      <c r="G39" s="61"/>
      <c r="H39" s="62"/>
      <c r="I39" s="56"/>
      <c r="J39" s="57"/>
      <c r="K39" s="58"/>
      <c r="L39" s="77"/>
      <c r="M39" s="61"/>
      <c r="N39" s="59">
        <v>415</v>
      </c>
      <c r="O39" s="60"/>
    </row>
    <row r="40" spans="1:15" ht="16.5" customHeight="1" x14ac:dyDescent="0.2">
      <c r="A40" s="53">
        <v>1</v>
      </c>
      <c r="B40" s="53">
        <v>3844</v>
      </c>
      <c r="C40" s="85" t="s">
        <v>4193</v>
      </c>
      <c r="D40" s="327"/>
      <c r="E40" s="328"/>
      <c r="F40" s="55"/>
      <c r="G40" s="49"/>
      <c r="H40" s="50"/>
      <c r="I40" s="56" t="s">
        <v>397</v>
      </c>
      <c r="J40" s="57" t="s">
        <v>398</v>
      </c>
      <c r="K40" s="58">
        <v>1</v>
      </c>
      <c r="L40" s="47"/>
      <c r="N40" s="59">
        <v>415</v>
      </c>
      <c r="O40" s="60"/>
    </row>
    <row r="41" spans="1:15" ht="16.5" customHeight="1" x14ac:dyDescent="0.2">
      <c r="A41" s="53">
        <v>1</v>
      </c>
      <c r="B41" s="53">
        <v>3845</v>
      </c>
      <c r="C41" s="85" t="s">
        <v>4194</v>
      </c>
      <c r="D41" s="327"/>
      <c r="E41" s="328"/>
      <c r="F41" s="329" t="s">
        <v>399</v>
      </c>
      <c r="G41" s="61" t="s">
        <v>398</v>
      </c>
      <c r="H41" s="62">
        <v>0.7</v>
      </c>
      <c r="I41" s="56"/>
      <c r="J41" s="57"/>
      <c r="K41" s="58"/>
      <c r="L41" s="47"/>
      <c r="N41" s="59">
        <v>291</v>
      </c>
      <c r="O41" s="60"/>
    </row>
    <row r="42" spans="1:15" ht="16.5" customHeight="1" x14ac:dyDescent="0.2">
      <c r="A42" s="53">
        <v>1</v>
      </c>
      <c r="B42" s="53">
        <v>3846</v>
      </c>
      <c r="C42" s="85" t="s">
        <v>4195</v>
      </c>
      <c r="D42" s="108">
        <v>415</v>
      </c>
      <c r="E42" s="25" t="s">
        <v>394</v>
      </c>
      <c r="F42" s="355"/>
      <c r="G42" s="49"/>
      <c r="H42" s="50"/>
      <c r="I42" s="56" t="s">
        <v>397</v>
      </c>
      <c r="J42" s="57" t="s">
        <v>398</v>
      </c>
      <c r="K42" s="58">
        <v>1</v>
      </c>
      <c r="L42" s="55"/>
      <c r="M42" s="49"/>
      <c r="N42" s="59">
        <v>291</v>
      </c>
      <c r="O42" s="60"/>
    </row>
    <row r="43" spans="1:15" ht="16.5" customHeight="1" x14ac:dyDescent="0.2">
      <c r="A43" s="63">
        <v>1</v>
      </c>
      <c r="B43" s="63" t="s">
        <v>1288</v>
      </c>
      <c r="C43" s="87" t="s">
        <v>4196</v>
      </c>
      <c r="D43" s="122"/>
      <c r="E43" s="106"/>
      <c r="F43" s="65"/>
      <c r="G43" s="66"/>
      <c r="H43" s="67"/>
      <c r="I43" s="68"/>
      <c r="J43" s="69"/>
      <c r="K43" s="70"/>
      <c r="L43" s="331" t="s">
        <v>400</v>
      </c>
      <c r="M43" s="332"/>
      <c r="N43" s="71">
        <v>291</v>
      </c>
      <c r="O43" s="72"/>
    </row>
    <row r="44" spans="1:15" ht="16.5" customHeight="1" x14ac:dyDescent="0.2">
      <c r="A44" s="63">
        <v>1</v>
      </c>
      <c r="B44" s="63" t="s">
        <v>1289</v>
      </c>
      <c r="C44" s="87" t="s">
        <v>4197</v>
      </c>
      <c r="D44" s="122"/>
      <c r="E44" s="106"/>
      <c r="F44" s="73"/>
      <c r="G44" s="74"/>
      <c r="H44" s="75"/>
      <c r="I44" s="68" t="s">
        <v>397</v>
      </c>
      <c r="J44" s="69" t="s">
        <v>398</v>
      </c>
      <c r="K44" s="70">
        <v>1</v>
      </c>
      <c r="L44" s="333"/>
      <c r="M44" s="334"/>
      <c r="N44" s="71">
        <v>291</v>
      </c>
      <c r="O44" s="72"/>
    </row>
    <row r="45" spans="1:15" ht="16.5" customHeight="1" x14ac:dyDescent="0.2">
      <c r="A45" s="63">
        <v>1</v>
      </c>
      <c r="B45" s="63" t="s">
        <v>1290</v>
      </c>
      <c r="C45" s="87" t="s">
        <v>4198</v>
      </c>
      <c r="D45" s="83"/>
      <c r="E45" s="106"/>
      <c r="F45" s="335" t="s">
        <v>399</v>
      </c>
      <c r="G45" s="66" t="s">
        <v>398</v>
      </c>
      <c r="H45" s="67">
        <v>0.7</v>
      </c>
      <c r="I45" s="68"/>
      <c r="J45" s="69"/>
      <c r="K45" s="70"/>
      <c r="L45" s="333"/>
      <c r="M45" s="334"/>
      <c r="N45" s="71">
        <v>204</v>
      </c>
      <c r="O45" s="72"/>
    </row>
    <row r="46" spans="1:15" ht="16.5" customHeight="1" x14ac:dyDescent="0.2">
      <c r="A46" s="63">
        <v>1</v>
      </c>
      <c r="B46" s="63" t="s">
        <v>1291</v>
      </c>
      <c r="C46" s="87" t="s">
        <v>4199</v>
      </c>
      <c r="D46" s="83"/>
      <c r="E46" s="106"/>
      <c r="F46" s="356"/>
      <c r="G46" s="74"/>
      <c r="H46" s="75"/>
      <c r="I46" s="68" t="s">
        <v>397</v>
      </c>
      <c r="J46" s="69" t="s">
        <v>398</v>
      </c>
      <c r="K46" s="70">
        <v>1</v>
      </c>
      <c r="L46" s="76" t="s">
        <v>398</v>
      </c>
      <c r="M46" s="75">
        <v>0.7</v>
      </c>
      <c r="N46" s="71">
        <v>204</v>
      </c>
      <c r="O46" s="72"/>
    </row>
    <row r="47" spans="1:15" ht="16.5" customHeight="1" x14ac:dyDescent="0.2">
      <c r="A47" s="53">
        <v>1</v>
      </c>
      <c r="B47" s="53">
        <v>3847</v>
      </c>
      <c r="C47" s="85" t="s">
        <v>4200</v>
      </c>
      <c r="D47" s="325" t="s">
        <v>1292</v>
      </c>
      <c r="E47" s="326"/>
      <c r="F47" s="77"/>
      <c r="G47" s="61"/>
      <c r="H47" s="62"/>
      <c r="I47" s="56"/>
      <c r="J47" s="57"/>
      <c r="K47" s="58"/>
      <c r="L47" s="77"/>
      <c r="M47" s="61"/>
      <c r="N47" s="59">
        <v>498</v>
      </c>
      <c r="O47" s="60"/>
    </row>
    <row r="48" spans="1:15" ht="16.5" customHeight="1" x14ac:dyDescent="0.2">
      <c r="A48" s="53">
        <v>1</v>
      </c>
      <c r="B48" s="53">
        <v>3848</v>
      </c>
      <c r="C48" s="85" t="s">
        <v>4201</v>
      </c>
      <c r="D48" s="327"/>
      <c r="E48" s="328"/>
      <c r="F48" s="55"/>
      <c r="G48" s="49"/>
      <c r="H48" s="50"/>
      <c r="I48" s="56" t="s">
        <v>397</v>
      </c>
      <c r="J48" s="57" t="s">
        <v>398</v>
      </c>
      <c r="K48" s="58">
        <v>1</v>
      </c>
      <c r="L48" s="47"/>
      <c r="N48" s="59">
        <v>498</v>
      </c>
      <c r="O48" s="60"/>
    </row>
    <row r="49" spans="1:15" ht="16.5" customHeight="1" x14ac:dyDescent="0.2">
      <c r="A49" s="53">
        <v>1</v>
      </c>
      <c r="B49" s="53">
        <v>3849</v>
      </c>
      <c r="C49" s="85" t="s">
        <v>4202</v>
      </c>
      <c r="D49" s="327"/>
      <c r="E49" s="328"/>
      <c r="F49" s="329" t="s">
        <v>399</v>
      </c>
      <c r="G49" s="61" t="s">
        <v>398</v>
      </c>
      <c r="H49" s="62">
        <v>0.7</v>
      </c>
      <c r="I49" s="56"/>
      <c r="J49" s="57"/>
      <c r="K49" s="58"/>
      <c r="L49" s="47"/>
      <c r="N49" s="59">
        <v>349</v>
      </c>
      <c r="O49" s="60"/>
    </row>
    <row r="50" spans="1:15" ht="16.5" customHeight="1" x14ac:dyDescent="0.2">
      <c r="A50" s="53">
        <v>1</v>
      </c>
      <c r="B50" s="53">
        <v>3850</v>
      </c>
      <c r="C50" s="85" t="s">
        <v>4203</v>
      </c>
      <c r="D50" s="108">
        <v>498</v>
      </c>
      <c r="E50" s="25" t="s">
        <v>394</v>
      </c>
      <c r="F50" s="355"/>
      <c r="G50" s="49"/>
      <c r="H50" s="50"/>
      <c r="I50" s="56" t="s">
        <v>397</v>
      </c>
      <c r="J50" s="57" t="s">
        <v>398</v>
      </c>
      <c r="K50" s="58">
        <v>1</v>
      </c>
      <c r="L50" s="55"/>
      <c r="M50" s="49"/>
      <c r="N50" s="59">
        <v>349</v>
      </c>
      <c r="O50" s="60"/>
    </row>
    <row r="51" spans="1:15" ht="16.5" customHeight="1" x14ac:dyDescent="0.2">
      <c r="A51" s="63">
        <v>1</v>
      </c>
      <c r="B51" s="63" t="s">
        <v>1293</v>
      </c>
      <c r="C51" s="87" t="s">
        <v>4204</v>
      </c>
      <c r="D51" s="122"/>
      <c r="E51" s="106"/>
      <c r="F51" s="65"/>
      <c r="G51" s="66"/>
      <c r="H51" s="67"/>
      <c r="I51" s="68"/>
      <c r="J51" s="69"/>
      <c r="K51" s="70"/>
      <c r="L51" s="331" t="s">
        <v>400</v>
      </c>
      <c r="M51" s="332"/>
      <c r="N51" s="71">
        <v>349</v>
      </c>
      <c r="O51" s="72"/>
    </row>
    <row r="52" spans="1:15" ht="16.5" customHeight="1" x14ac:dyDescent="0.2">
      <c r="A52" s="63">
        <v>1</v>
      </c>
      <c r="B52" s="63" t="s">
        <v>1294</v>
      </c>
      <c r="C52" s="87" t="s">
        <v>4205</v>
      </c>
      <c r="D52" s="122"/>
      <c r="E52" s="106"/>
      <c r="F52" s="73"/>
      <c r="G52" s="74"/>
      <c r="H52" s="75"/>
      <c r="I52" s="68" t="s">
        <v>397</v>
      </c>
      <c r="J52" s="69" t="s">
        <v>398</v>
      </c>
      <c r="K52" s="70">
        <v>1</v>
      </c>
      <c r="L52" s="333"/>
      <c r="M52" s="334"/>
      <c r="N52" s="71">
        <v>349</v>
      </c>
      <c r="O52" s="72"/>
    </row>
    <row r="53" spans="1:15" ht="16.5" customHeight="1" x14ac:dyDescent="0.2">
      <c r="A53" s="63">
        <v>1</v>
      </c>
      <c r="B53" s="63" t="s">
        <v>1295</v>
      </c>
      <c r="C53" s="87" t="s">
        <v>4206</v>
      </c>
      <c r="D53" s="83"/>
      <c r="E53" s="106"/>
      <c r="F53" s="335" t="s">
        <v>399</v>
      </c>
      <c r="G53" s="66" t="s">
        <v>398</v>
      </c>
      <c r="H53" s="67">
        <v>0.7</v>
      </c>
      <c r="I53" s="68"/>
      <c r="J53" s="69"/>
      <c r="K53" s="70"/>
      <c r="L53" s="333"/>
      <c r="M53" s="334"/>
      <c r="N53" s="71">
        <v>244</v>
      </c>
      <c r="O53" s="72"/>
    </row>
    <row r="54" spans="1:15" ht="16.5" customHeight="1" x14ac:dyDescent="0.2">
      <c r="A54" s="63">
        <v>1</v>
      </c>
      <c r="B54" s="63" t="s">
        <v>1296</v>
      </c>
      <c r="C54" s="87" t="s">
        <v>4207</v>
      </c>
      <c r="D54" s="83"/>
      <c r="E54" s="106"/>
      <c r="F54" s="356"/>
      <c r="G54" s="74"/>
      <c r="H54" s="75"/>
      <c r="I54" s="68" t="s">
        <v>397</v>
      </c>
      <c r="J54" s="69" t="s">
        <v>398</v>
      </c>
      <c r="K54" s="70">
        <v>1</v>
      </c>
      <c r="L54" s="76" t="s">
        <v>398</v>
      </c>
      <c r="M54" s="75">
        <v>0.7</v>
      </c>
      <c r="N54" s="71">
        <v>244</v>
      </c>
      <c r="O54" s="72"/>
    </row>
    <row r="55" spans="1:15" ht="16.5" customHeight="1" x14ac:dyDescent="0.2">
      <c r="A55" s="53">
        <v>1</v>
      </c>
      <c r="B55" s="53">
        <v>3851</v>
      </c>
      <c r="C55" s="85" t="s">
        <v>4208</v>
      </c>
      <c r="D55" s="325" t="s">
        <v>1297</v>
      </c>
      <c r="E55" s="326"/>
      <c r="F55" s="77"/>
      <c r="G55" s="61"/>
      <c r="H55" s="62"/>
      <c r="I55" s="56"/>
      <c r="J55" s="57"/>
      <c r="K55" s="58"/>
      <c r="L55" s="77"/>
      <c r="M55" s="61"/>
      <c r="N55" s="59">
        <v>581</v>
      </c>
      <c r="O55" s="60"/>
    </row>
    <row r="56" spans="1:15" ht="16.5" customHeight="1" x14ac:dyDescent="0.2">
      <c r="A56" s="53">
        <v>1</v>
      </c>
      <c r="B56" s="53">
        <v>3852</v>
      </c>
      <c r="C56" s="85" t="s">
        <v>4209</v>
      </c>
      <c r="D56" s="327"/>
      <c r="E56" s="328"/>
      <c r="F56" s="55"/>
      <c r="G56" s="49"/>
      <c r="H56" s="50"/>
      <c r="I56" s="56" t="s">
        <v>397</v>
      </c>
      <c r="J56" s="57" t="s">
        <v>398</v>
      </c>
      <c r="K56" s="58">
        <v>1</v>
      </c>
      <c r="L56" s="47"/>
      <c r="N56" s="59">
        <v>581</v>
      </c>
      <c r="O56" s="60"/>
    </row>
    <row r="57" spans="1:15" ht="16.5" customHeight="1" x14ac:dyDescent="0.2">
      <c r="A57" s="53">
        <v>1</v>
      </c>
      <c r="B57" s="53">
        <v>3853</v>
      </c>
      <c r="C57" s="85" t="s">
        <v>4210</v>
      </c>
      <c r="D57" s="327"/>
      <c r="E57" s="328"/>
      <c r="F57" s="329" t="s">
        <v>399</v>
      </c>
      <c r="G57" s="61" t="s">
        <v>398</v>
      </c>
      <c r="H57" s="62">
        <v>0.7</v>
      </c>
      <c r="I57" s="56"/>
      <c r="J57" s="57"/>
      <c r="K57" s="58"/>
      <c r="L57" s="47"/>
      <c r="N57" s="59">
        <v>407</v>
      </c>
      <c r="O57" s="60"/>
    </row>
    <row r="58" spans="1:15" ht="16.5" customHeight="1" x14ac:dyDescent="0.2">
      <c r="A58" s="53">
        <v>1</v>
      </c>
      <c r="B58" s="53">
        <v>3854</v>
      </c>
      <c r="C58" s="85" t="s">
        <v>4211</v>
      </c>
      <c r="D58" s="108">
        <v>581</v>
      </c>
      <c r="E58" s="25" t="s">
        <v>394</v>
      </c>
      <c r="F58" s="355"/>
      <c r="G58" s="49"/>
      <c r="H58" s="50"/>
      <c r="I58" s="56" t="s">
        <v>397</v>
      </c>
      <c r="J58" s="57" t="s">
        <v>398</v>
      </c>
      <c r="K58" s="58">
        <v>1</v>
      </c>
      <c r="L58" s="55"/>
      <c r="M58" s="49"/>
      <c r="N58" s="59">
        <v>407</v>
      </c>
      <c r="O58" s="60"/>
    </row>
    <row r="59" spans="1:15" ht="16.5" customHeight="1" x14ac:dyDescent="0.2">
      <c r="A59" s="63">
        <v>1</v>
      </c>
      <c r="B59" s="63" t="s">
        <v>1298</v>
      </c>
      <c r="C59" s="87" t="s">
        <v>4212</v>
      </c>
      <c r="D59" s="122"/>
      <c r="E59" s="106"/>
      <c r="F59" s="65"/>
      <c r="G59" s="66"/>
      <c r="H59" s="67"/>
      <c r="I59" s="68"/>
      <c r="J59" s="69"/>
      <c r="K59" s="70"/>
      <c r="L59" s="331" t="s">
        <v>400</v>
      </c>
      <c r="M59" s="332"/>
      <c r="N59" s="71">
        <v>407</v>
      </c>
      <c r="O59" s="72"/>
    </row>
    <row r="60" spans="1:15" ht="16.5" customHeight="1" x14ac:dyDescent="0.2">
      <c r="A60" s="63">
        <v>1</v>
      </c>
      <c r="B60" s="63" t="s">
        <v>1299</v>
      </c>
      <c r="C60" s="87" t="s">
        <v>4213</v>
      </c>
      <c r="D60" s="122"/>
      <c r="E60" s="106"/>
      <c r="F60" s="73"/>
      <c r="G60" s="74"/>
      <c r="H60" s="75"/>
      <c r="I60" s="68" t="s">
        <v>397</v>
      </c>
      <c r="J60" s="69" t="s">
        <v>398</v>
      </c>
      <c r="K60" s="70">
        <v>1</v>
      </c>
      <c r="L60" s="333"/>
      <c r="M60" s="334"/>
      <c r="N60" s="71">
        <v>407</v>
      </c>
      <c r="O60" s="72"/>
    </row>
    <row r="61" spans="1:15" ht="16.5" customHeight="1" x14ac:dyDescent="0.2">
      <c r="A61" s="63">
        <v>1</v>
      </c>
      <c r="B61" s="63" t="s">
        <v>1300</v>
      </c>
      <c r="C61" s="87" t="s">
        <v>4214</v>
      </c>
      <c r="D61" s="83"/>
      <c r="E61" s="106"/>
      <c r="F61" s="335" t="s">
        <v>399</v>
      </c>
      <c r="G61" s="66" t="s">
        <v>398</v>
      </c>
      <c r="H61" s="67">
        <v>0.7</v>
      </c>
      <c r="I61" s="68"/>
      <c r="J61" s="69"/>
      <c r="K61" s="70"/>
      <c r="L61" s="333"/>
      <c r="M61" s="334"/>
      <c r="N61" s="71">
        <v>285</v>
      </c>
      <c r="O61" s="72"/>
    </row>
    <row r="62" spans="1:15" ht="16.5" customHeight="1" x14ac:dyDescent="0.2">
      <c r="A62" s="63">
        <v>1</v>
      </c>
      <c r="B62" s="63" t="s">
        <v>1301</v>
      </c>
      <c r="C62" s="87" t="s">
        <v>4215</v>
      </c>
      <c r="D62" s="83"/>
      <c r="E62" s="106"/>
      <c r="F62" s="356"/>
      <c r="G62" s="74"/>
      <c r="H62" s="75"/>
      <c r="I62" s="68" t="s">
        <v>397</v>
      </c>
      <c r="J62" s="69" t="s">
        <v>398</v>
      </c>
      <c r="K62" s="70">
        <v>1</v>
      </c>
      <c r="L62" s="76" t="s">
        <v>398</v>
      </c>
      <c r="M62" s="75">
        <v>0.7</v>
      </c>
      <c r="N62" s="71">
        <v>285</v>
      </c>
      <c r="O62" s="72"/>
    </row>
    <row r="63" spans="1:15" ht="16.5" customHeight="1" x14ac:dyDescent="0.2">
      <c r="A63" s="53">
        <v>1</v>
      </c>
      <c r="B63" s="53">
        <v>3855</v>
      </c>
      <c r="C63" s="85" t="s">
        <v>4216</v>
      </c>
      <c r="D63" s="325" t="s">
        <v>407</v>
      </c>
      <c r="E63" s="326"/>
      <c r="F63" s="77"/>
      <c r="G63" s="61"/>
      <c r="H63" s="62"/>
      <c r="I63" s="56"/>
      <c r="J63" s="57"/>
      <c r="K63" s="58"/>
      <c r="L63" s="77"/>
      <c r="M63" s="61"/>
      <c r="N63" s="59">
        <v>664</v>
      </c>
      <c r="O63" s="60"/>
    </row>
    <row r="64" spans="1:15" ht="16.5" customHeight="1" x14ac:dyDescent="0.2">
      <c r="A64" s="53">
        <v>1</v>
      </c>
      <c r="B64" s="53">
        <v>3856</v>
      </c>
      <c r="C64" s="85" t="s">
        <v>4217</v>
      </c>
      <c r="D64" s="327"/>
      <c r="E64" s="328"/>
      <c r="F64" s="55"/>
      <c r="G64" s="49"/>
      <c r="H64" s="50"/>
      <c r="I64" s="56" t="s">
        <v>397</v>
      </c>
      <c r="J64" s="57" t="s">
        <v>398</v>
      </c>
      <c r="K64" s="58">
        <v>1</v>
      </c>
      <c r="L64" s="47"/>
      <c r="N64" s="59">
        <v>664</v>
      </c>
      <c r="O64" s="60"/>
    </row>
    <row r="65" spans="1:15" ht="16.5" customHeight="1" x14ac:dyDescent="0.2">
      <c r="A65" s="53">
        <v>1</v>
      </c>
      <c r="B65" s="53">
        <v>3857</v>
      </c>
      <c r="C65" s="85" t="s">
        <v>4218</v>
      </c>
      <c r="D65" s="327"/>
      <c r="E65" s="328"/>
      <c r="F65" s="329" t="s">
        <v>399</v>
      </c>
      <c r="G65" s="61" t="s">
        <v>398</v>
      </c>
      <c r="H65" s="62">
        <v>0.7</v>
      </c>
      <c r="I65" s="56"/>
      <c r="J65" s="57"/>
      <c r="K65" s="58"/>
      <c r="L65" s="47"/>
      <c r="N65" s="59">
        <v>465</v>
      </c>
      <c r="O65" s="60"/>
    </row>
    <row r="66" spans="1:15" ht="16.5" customHeight="1" x14ac:dyDescent="0.2">
      <c r="A66" s="53">
        <v>1</v>
      </c>
      <c r="B66" s="53">
        <v>3858</v>
      </c>
      <c r="C66" s="85" t="s">
        <v>4219</v>
      </c>
      <c r="D66" s="108">
        <v>664</v>
      </c>
      <c r="E66" s="25" t="s">
        <v>394</v>
      </c>
      <c r="F66" s="355"/>
      <c r="G66" s="49"/>
      <c r="H66" s="50"/>
      <c r="I66" s="56" t="s">
        <v>397</v>
      </c>
      <c r="J66" s="57" t="s">
        <v>398</v>
      </c>
      <c r="K66" s="58">
        <v>1</v>
      </c>
      <c r="L66" s="55"/>
      <c r="M66" s="49"/>
      <c r="N66" s="59">
        <v>465</v>
      </c>
      <c r="O66" s="60"/>
    </row>
    <row r="67" spans="1:15" ht="16.5" customHeight="1" x14ac:dyDescent="0.2">
      <c r="A67" s="63">
        <v>1</v>
      </c>
      <c r="B67" s="63" t="s">
        <v>1302</v>
      </c>
      <c r="C67" s="87" t="s">
        <v>4220</v>
      </c>
      <c r="D67" s="122"/>
      <c r="E67" s="106"/>
      <c r="F67" s="65"/>
      <c r="G67" s="66"/>
      <c r="H67" s="67"/>
      <c r="I67" s="68"/>
      <c r="J67" s="69"/>
      <c r="K67" s="70"/>
      <c r="L67" s="331" t="s">
        <v>400</v>
      </c>
      <c r="M67" s="332"/>
      <c r="N67" s="71">
        <v>465</v>
      </c>
      <c r="O67" s="72"/>
    </row>
    <row r="68" spans="1:15" ht="16.5" customHeight="1" x14ac:dyDescent="0.2">
      <c r="A68" s="63">
        <v>1</v>
      </c>
      <c r="B68" s="63" t="s">
        <v>1303</v>
      </c>
      <c r="C68" s="87" t="s">
        <v>4221</v>
      </c>
      <c r="D68" s="122"/>
      <c r="E68" s="106"/>
      <c r="F68" s="73"/>
      <c r="G68" s="74"/>
      <c r="H68" s="75"/>
      <c r="I68" s="68" t="s">
        <v>397</v>
      </c>
      <c r="J68" s="69" t="s">
        <v>398</v>
      </c>
      <c r="K68" s="70">
        <v>1</v>
      </c>
      <c r="L68" s="333"/>
      <c r="M68" s="334"/>
      <c r="N68" s="71">
        <v>465</v>
      </c>
      <c r="O68" s="72"/>
    </row>
    <row r="69" spans="1:15" ht="16.5" customHeight="1" x14ac:dyDescent="0.2">
      <c r="A69" s="63">
        <v>1</v>
      </c>
      <c r="B69" s="63" t="s">
        <v>1304</v>
      </c>
      <c r="C69" s="87" t="s">
        <v>4222</v>
      </c>
      <c r="D69" s="83"/>
      <c r="E69" s="106"/>
      <c r="F69" s="335" t="s">
        <v>399</v>
      </c>
      <c r="G69" s="66" t="s">
        <v>398</v>
      </c>
      <c r="H69" s="67">
        <v>0.7</v>
      </c>
      <c r="I69" s="68"/>
      <c r="J69" s="69"/>
      <c r="K69" s="70"/>
      <c r="L69" s="333"/>
      <c r="M69" s="334"/>
      <c r="N69" s="71">
        <v>326</v>
      </c>
      <c r="O69" s="72"/>
    </row>
    <row r="70" spans="1:15" ht="16.5" customHeight="1" x14ac:dyDescent="0.2">
      <c r="A70" s="63">
        <v>1</v>
      </c>
      <c r="B70" s="63" t="s">
        <v>1305</v>
      </c>
      <c r="C70" s="87" t="s">
        <v>4223</v>
      </c>
      <c r="D70" s="83"/>
      <c r="E70" s="106"/>
      <c r="F70" s="356"/>
      <c r="G70" s="74"/>
      <c r="H70" s="75"/>
      <c r="I70" s="68" t="s">
        <v>397</v>
      </c>
      <c r="J70" s="69" t="s">
        <v>398</v>
      </c>
      <c r="K70" s="70">
        <v>1</v>
      </c>
      <c r="L70" s="76" t="s">
        <v>398</v>
      </c>
      <c r="M70" s="75">
        <v>0.7</v>
      </c>
      <c r="N70" s="71">
        <v>326</v>
      </c>
      <c r="O70" s="72"/>
    </row>
    <row r="71" spans="1:15" ht="16.5" customHeight="1" x14ac:dyDescent="0.2">
      <c r="A71" s="53">
        <v>1</v>
      </c>
      <c r="B71" s="53">
        <v>3859</v>
      </c>
      <c r="C71" s="85" t="s">
        <v>4224</v>
      </c>
      <c r="D71" s="325" t="s">
        <v>1306</v>
      </c>
      <c r="E71" s="326"/>
      <c r="F71" s="77"/>
      <c r="G71" s="61"/>
      <c r="H71" s="62"/>
      <c r="I71" s="56"/>
      <c r="J71" s="57"/>
      <c r="K71" s="58"/>
      <c r="L71" s="77"/>
      <c r="M71" s="61"/>
      <c r="N71" s="59">
        <v>747</v>
      </c>
      <c r="O71" s="60"/>
    </row>
    <row r="72" spans="1:15" ht="16.5" customHeight="1" x14ac:dyDescent="0.2">
      <c r="A72" s="53">
        <v>1</v>
      </c>
      <c r="B72" s="53">
        <v>3860</v>
      </c>
      <c r="C72" s="85" t="s">
        <v>4225</v>
      </c>
      <c r="D72" s="327"/>
      <c r="E72" s="328"/>
      <c r="F72" s="55"/>
      <c r="G72" s="49"/>
      <c r="H72" s="50"/>
      <c r="I72" s="56" t="s">
        <v>397</v>
      </c>
      <c r="J72" s="57" t="s">
        <v>398</v>
      </c>
      <c r="K72" s="58">
        <v>1</v>
      </c>
      <c r="L72" s="47"/>
      <c r="N72" s="59">
        <v>747</v>
      </c>
      <c r="O72" s="60"/>
    </row>
    <row r="73" spans="1:15" ht="16.5" customHeight="1" x14ac:dyDescent="0.2">
      <c r="A73" s="53">
        <v>1</v>
      </c>
      <c r="B73" s="53">
        <v>3861</v>
      </c>
      <c r="C73" s="85" t="s">
        <v>4226</v>
      </c>
      <c r="D73" s="327"/>
      <c r="E73" s="328"/>
      <c r="F73" s="329" t="s">
        <v>399</v>
      </c>
      <c r="G73" s="61" t="s">
        <v>398</v>
      </c>
      <c r="H73" s="62">
        <v>0.7</v>
      </c>
      <c r="I73" s="56"/>
      <c r="J73" s="57"/>
      <c r="K73" s="58"/>
      <c r="L73" s="47"/>
      <c r="N73" s="59">
        <v>523</v>
      </c>
      <c r="O73" s="60"/>
    </row>
    <row r="74" spans="1:15" ht="16.5" customHeight="1" x14ac:dyDescent="0.2">
      <c r="A74" s="53">
        <v>1</v>
      </c>
      <c r="B74" s="53">
        <v>3862</v>
      </c>
      <c r="C74" s="85" t="s">
        <v>4227</v>
      </c>
      <c r="D74" s="108">
        <v>747</v>
      </c>
      <c r="E74" s="25" t="s">
        <v>394</v>
      </c>
      <c r="F74" s="355"/>
      <c r="G74" s="49"/>
      <c r="H74" s="50"/>
      <c r="I74" s="56" t="s">
        <v>397</v>
      </c>
      <c r="J74" s="57" t="s">
        <v>398</v>
      </c>
      <c r="K74" s="58">
        <v>1</v>
      </c>
      <c r="L74" s="55"/>
      <c r="M74" s="49"/>
      <c r="N74" s="59">
        <v>523</v>
      </c>
      <c r="O74" s="60"/>
    </row>
    <row r="75" spans="1:15" ht="16.5" customHeight="1" x14ac:dyDescent="0.2">
      <c r="A75" s="63">
        <v>1</v>
      </c>
      <c r="B75" s="63" t="s">
        <v>1307</v>
      </c>
      <c r="C75" s="87" t="s">
        <v>4228</v>
      </c>
      <c r="D75" s="122"/>
      <c r="E75" s="106"/>
      <c r="F75" s="65"/>
      <c r="G75" s="66"/>
      <c r="H75" s="67"/>
      <c r="I75" s="68"/>
      <c r="J75" s="69"/>
      <c r="K75" s="70"/>
      <c r="L75" s="331" t="s">
        <v>400</v>
      </c>
      <c r="M75" s="332"/>
      <c r="N75" s="71">
        <v>523</v>
      </c>
      <c r="O75" s="72"/>
    </row>
    <row r="76" spans="1:15" ht="16.5" customHeight="1" x14ac:dyDescent="0.2">
      <c r="A76" s="63">
        <v>1</v>
      </c>
      <c r="B76" s="63" t="s">
        <v>1308</v>
      </c>
      <c r="C76" s="87" t="s">
        <v>4229</v>
      </c>
      <c r="D76" s="122"/>
      <c r="E76" s="106"/>
      <c r="F76" s="73"/>
      <c r="G76" s="74"/>
      <c r="H76" s="75"/>
      <c r="I76" s="68" t="s">
        <v>397</v>
      </c>
      <c r="J76" s="69" t="s">
        <v>398</v>
      </c>
      <c r="K76" s="70">
        <v>1</v>
      </c>
      <c r="L76" s="333"/>
      <c r="M76" s="334"/>
      <c r="N76" s="71">
        <v>523</v>
      </c>
      <c r="O76" s="72"/>
    </row>
    <row r="77" spans="1:15" ht="16.5" customHeight="1" x14ac:dyDescent="0.2">
      <c r="A77" s="63">
        <v>1</v>
      </c>
      <c r="B77" s="63" t="s">
        <v>1309</v>
      </c>
      <c r="C77" s="87" t="s">
        <v>4230</v>
      </c>
      <c r="D77" s="83"/>
      <c r="E77" s="106"/>
      <c r="F77" s="335" t="s">
        <v>399</v>
      </c>
      <c r="G77" s="66" t="s">
        <v>398</v>
      </c>
      <c r="H77" s="67">
        <v>0.7</v>
      </c>
      <c r="I77" s="68"/>
      <c r="J77" s="69"/>
      <c r="K77" s="70"/>
      <c r="L77" s="333"/>
      <c r="M77" s="334"/>
      <c r="N77" s="71">
        <v>366</v>
      </c>
      <c r="O77" s="72"/>
    </row>
    <row r="78" spans="1:15" ht="16.5" customHeight="1" x14ac:dyDescent="0.2">
      <c r="A78" s="63">
        <v>1</v>
      </c>
      <c r="B78" s="63" t="s">
        <v>1310</v>
      </c>
      <c r="C78" s="87" t="s">
        <v>4231</v>
      </c>
      <c r="D78" s="124"/>
      <c r="E78" s="113"/>
      <c r="F78" s="356"/>
      <c r="G78" s="74"/>
      <c r="H78" s="75"/>
      <c r="I78" s="68" t="s">
        <v>397</v>
      </c>
      <c r="J78" s="69" t="s">
        <v>398</v>
      </c>
      <c r="K78" s="70">
        <v>1</v>
      </c>
      <c r="L78" s="76" t="s">
        <v>398</v>
      </c>
      <c r="M78" s="75">
        <v>0.7</v>
      </c>
      <c r="N78" s="71">
        <v>366</v>
      </c>
      <c r="O78" s="79"/>
    </row>
    <row r="79" spans="1:15" ht="16.5" customHeight="1" x14ac:dyDescent="0.2">
      <c r="A79" s="53">
        <v>1</v>
      </c>
      <c r="B79" s="53">
        <v>3863</v>
      </c>
      <c r="C79" s="85" t="s">
        <v>4232</v>
      </c>
      <c r="D79" s="325" t="s">
        <v>1311</v>
      </c>
      <c r="E79" s="326"/>
      <c r="F79" s="77"/>
      <c r="G79" s="61"/>
      <c r="H79" s="62"/>
      <c r="I79" s="56"/>
      <c r="J79" s="57"/>
      <c r="K79" s="58"/>
      <c r="L79" s="77"/>
      <c r="M79" s="61"/>
      <c r="N79" s="59">
        <v>830</v>
      </c>
      <c r="O79" s="130" t="s">
        <v>396</v>
      </c>
    </row>
    <row r="80" spans="1:15" ht="16.5" customHeight="1" x14ac:dyDescent="0.2">
      <c r="A80" s="53">
        <v>1</v>
      </c>
      <c r="B80" s="53">
        <v>3864</v>
      </c>
      <c r="C80" s="85" t="s">
        <v>4233</v>
      </c>
      <c r="D80" s="327"/>
      <c r="E80" s="328"/>
      <c r="F80" s="55"/>
      <c r="G80" s="49"/>
      <c r="H80" s="50"/>
      <c r="I80" s="56" t="s">
        <v>397</v>
      </c>
      <c r="J80" s="57" t="s">
        <v>398</v>
      </c>
      <c r="K80" s="58">
        <v>1</v>
      </c>
      <c r="L80" s="47"/>
      <c r="N80" s="59">
        <v>830</v>
      </c>
      <c r="O80" s="60"/>
    </row>
    <row r="81" spans="1:15" ht="16.5" customHeight="1" x14ac:dyDescent="0.2">
      <c r="A81" s="53">
        <v>1</v>
      </c>
      <c r="B81" s="53">
        <v>3865</v>
      </c>
      <c r="C81" s="85" t="s">
        <v>4234</v>
      </c>
      <c r="D81" s="327"/>
      <c r="E81" s="328"/>
      <c r="F81" s="329" t="s">
        <v>399</v>
      </c>
      <c r="G81" s="61" t="s">
        <v>398</v>
      </c>
      <c r="H81" s="62">
        <v>0.7</v>
      </c>
      <c r="I81" s="56"/>
      <c r="J81" s="57"/>
      <c r="K81" s="58"/>
      <c r="L81" s="47"/>
      <c r="N81" s="59">
        <v>581</v>
      </c>
      <c r="O81" s="60"/>
    </row>
    <row r="82" spans="1:15" ht="16.5" customHeight="1" x14ac:dyDescent="0.2">
      <c r="A82" s="53">
        <v>1</v>
      </c>
      <c r="B82" s="53">
        <v>3866</v>
      </c>
      <c r="C82" s="85" t="s">
        <v>4235</v>
      </c>
      <c r="D82" s="108">
        <v>830</v>
      </c>
      <c r="E82" s="25" t="s">
        <v>394</v>
      </c>
      <c r="F82" s="355"/>
      <c r="G82" s="49"/>
      <c r="H82" s="50"/>
      <c r="I82" s="56" t="s">
        <v>397</v>
      </c>
      <c r="J82" s="57" t="s">
        <v>398</v>
      </c>
      <c r="K82" s="58">
        <v>1</v>
      </c>
      <c r="L82" s="55"/>
      <c r="M82" s="49"/>
      <c r="N82" s="59">
        <v>581</v>
      </c>
      <c r="O82" s="60"/>
    </row>
    <row r="83" spans="1:15" ht="16.5" customHeight="1" x14ac:dyDescent="0.2">
      <c r="A83" s="63">
        <v>1</v>
      </c>
      <c r="B83" s="63" t="s">
        <v>1312</v>
      </c>
      <c r="C83" s="87" t="s">
        <v>4236</v>
      </c>
      <c r="D83" s="122"/>
      <c r="E83" s="106"/>
      <c r="F83" s="65"/>
      <c r="G83" s="66"/>
      <c r="H83" s="67"/>
      <c r="I83" s="68"/>
      <c r="J83" s="69"/>
      <c r="K83" s="70"/>
      <c r="L83" s="331" t="s">
        <v>400</v>
      </c>
      <c r="M83" s="332"/>
      <c r="N83" s="71">
        <v>581</v>
      </c>
      <c r="O83" s="72"/>
    </row>
    <row r="84" spans="1:15" ht="16.5" customHeight="1" x14ac:dyDescent="0.2">
      <c r="A84" s="63">
        <v>1</v>
      </c>
      <c r="B84" s="63" t="s">
        <v>1313</v>
      </c>
      <c r="C84" s="87" t="s">
        <v>4237</v>
      </c>
      <c r="D84" s="122"/>
      <c r="E84" s="106"/>
      <c r="F84" s="73"/>
      <c r="G84" s="74"/>
      <c r="H84" s="75"/>
      <c r="I84" s="68" t="s">
        <v>397</v>
      </c>
      <c r="J84" s="69" t="s">
        <v>398</v>
      </c>
      <c r="K84" s="70">
        <v>1</v>
      </c>
      <c r="L84" s="333"/>
      <c r="M84" s="334"/>
      <c r="N84" s="71">
        <v>581</v>
      </c>
      <c r="O84" s="72"/>
    </row>
    <row r="85" spans="1:15" ht="16.5" customHeight="1" x14ac:dyDescent="0.2">
      <c r="A85" s="63">
        <v>1</v>
      </c>
      <c r="B85" s="63" t="s">
        <v>1314</v>
      </c>
      <c r="C85" s="87" t="s">
        <v>4238</v>
      </c>
      <c r="D85" s="83"/>
      <c r="E85" s="106"/>
      <c r="F85" s="335" t="s">
        <v>399</v>
      </c>
      <c r="G85" s="66" t="s">
        <v>398</v>
      </c>
      <c r="H85" s="67">
        <v>0.7</v>
      </c>
      <c r="I85" s="68"/>
      <c r="J85" s="69"/>
      <c r="K85" s="70"/>
      <c r="L85" s="333"/>
      <c r="M85" s="334"/>
      <c r="N85" s="71">
        <v>407</v>
      </c>
      <c r="O85" s="72"/>
    </row>
    <row r="86" spans="1:15" ht="16.5" customHeight="1" x14ac:dyDescent="0.2">
      <c r="A86" s="63">
        <v>1</v>
      </c>
      <c r="B86" s="63" t="s">
        <v>1315</v>
      </c>
      <c r="C86" s="87" t="s">
        <v>4239</v>
      </c>
      <c r="D86" s="83"/>
      <c r="E86" s="106"/>
      <c r="F86" s="356"/>
      <c r="G86" s="74"/>
      <c r="H86" s="75"/>
      <c r="I86" s="68" t="s">
        <v>397</v>
      </c>
      <c r="J86" s="69" t="s">
        <v>398</v>
      </c>
      <c r="K86" s="70">
        <v>1</v>
      </c>
      <c r="L86" s="76" t="s">
        <v>398</v>
      </c>
      <c r="M86" s="75">
        <v>0.7</v>
      </c>
      <c r="N86" s="71">
        <v>407</v>
      </c>
      <c r="O86" s="72"/>
    </row>
    <row r="87" spans="1:15" ht="16.5" customHeight="1" x14ac:dyDescent="0.2">
      <c r="A87" s="53">
        <v>1</v>
      </c>
      <c r="B87" s="53">
        <v>3867</v>
      </c>
      <c r="C87" s="85" t="s">
        <v>4240</v>
      </c>
      <c r="D87" s="325" t="s">
        <v>1316</v>
      </c>
      <c r="E87" s="326"/>
      <c r="F87" s="77"/>
      <c r="G87" s="61"/>
      <c r="H87" s="62"/>
      <c r="I87" s="56"/>
      <c r="J87" s="57"/>
      <c r="K87" s="58"/>
      <c r="L87" s="77"/>
      <c r="M87" s="61"/>
      <c r="N87" s="59">
        <v>913</v>
      </c>
      <c r="O87" s="60"/>
    </row>
    <row r="88" spans="1:15" ht="16.5" customHeight="1" x14ac:dyDescent="0.2">
      <c r="A88" s="53">
        <v>1</v>
      </c>
      <c r="B88" s="53">
        <v>3868</v>
      </c>
      <c r="C88" s="85" t="s">
        <v>4241</v>
      </c>
      <c r="D88" s="327"/>
      <c r="E88" s="328"/>
      <c r="F88" s="55"/>
      <c r="G88" s="49"/>
      <c r="H88" s="50"/>
      <c r="I88" s="56" t="s">
        <v>397</v>
      </c>
      <c r="J88" s="57" t="s">
        <v>398</v>
      </c>
      <c r="K88" s="58">
        <v>1</v>
      </c>
      <c r="L88" s="47"/>
      <c r="N88" s="59">
        <v>913</v>
      </c>
      <c r="O88" s="60"/>
    </row>
    <row r="89" spans="1:15" ht="16.5" customHeight="1" x14ac:dyDescent="0.2">
      <c r="A89" s="53">
        <v>1</v>
      </c>
      <c r="B89" s="53">
        <v>3869</v>
      </c>
      <c r="C89" s="85" t="s">
        <v>4242</v>
      </c>
      <c r="D89" s="327"/>
      <c r="E89" s="328"/>
      <c r="F89" s="329" t="s">
        <v>399</v>
      </c>
      <c r="G89" s="61" t="s">
        <v>398</v>
      </c>
      <c r="H89" s="62">
        <v>0.7</v>
      </c>
      <c r="I89" s="56"/>
      <c r="J89" s="57"/>
      <c r="K89" s="58"/>
      <c r="L89" s="47"/>
      <c r="N89" s="59">
        <v>639</v>
      </c>
      <c r="O89" s="60"/>
    </row>
    <row r="90" spans="1:15" ht="16.5" customHeight="1" x14ac:dyDescent="0.2">
      <c r="A90" s="53">
        <v>1</v>
      </c>
      <c r="B90" s="53">
        <v>3870</v>
      </c>
      <c r="C90" s="85" t="s">
        <v>4243</v>
      </c>
      <c r="D90" s="108">
        <v>913</v>
      </c>
      <c r="E90" s="25" t="s">
        <v>394</v>
      </c>
      <c r="F90" s="355"/>
      <c r="G90" s="49"/>
      <c r="H90" s="50"/>
      <c r="I90" s="56" t="s">
        <v>397</v>
      </c>
      <c r="J90" s="57" t="s">
        <v>398</v>
      </c>
      <c r="K90" s="58">
        <v>1</v>
      </c>
      <c r="L90" s="55"/>
      <c r="M90" s="49"/>
      <c r="N90" s="59">
        <v>639</v>
      </c>
      <c r="O90" s="60"/>
    </row>
    <row r="91" spans="1:15" ht="16.5" customHeight="1" x14ac:dyDescent="0.2">
      <c r="A91" s="63">
        <v>1</v>
      </c>
      <c r="B91" s="63" t="s">
        <v>1317</v>
      </c>
      <c r="C91" s="87" t="s">
        <v>4244</v>
      </c>
      <c r="D91" s="122"/>
      <c r="E91" s="106"/>
      <c r="F91" s="65"/>
      <c r="G91" s="66"/>
      <c r="H91" s="67"/>
      <c r="I91" s="68"/>
      <c r="J91" s="69"/>
      <c r="K91" s="70"/>
      <c r="L91" s="331" t="s">
        <v>400</v>
      </c>
      <c r="M91" s="332"/>
      <c r="N91" s="71">
        <v>639</v>
      </c>
      <c r="O91" s="72"/>
    </row>
    <row r="92" spans="1:15" ht="16.5" customHeight="1" x14ac:dyDescent="0.2">
      <c r="A92" s="63">
        <v>1</v>
      </c>
      <c r="B92" s="63" t="s">
        <v>1318</v>
      </c>
      <c r="C92" s="87" t="s">
        <v>4245</v>
      </c>
      <c r="D92" s="122"/>
      <c r="E92" s="106"/>
      <c r="F92" s="73"/>
      <c r="G92" s="74"/>
      <c r="H92" s="75"/>
      <c r="I92" s="68" t="s">
        <v>397</v>
      </c>
      <c r="J92" s="69" t="s">
        <v>398</v>
      </c>
      <c r="K92" s="70">
        <v>1</v>
      </c>
      <c r="L92" s="333"/>
      <c r="M92" s="334"/>
      <c r="N92" s="71">
        <v>639</v>
      </c>
      <c r="O92" s="72"/>
    </row>
    <row r="93" spans="1:15" ht="16.5" customHeight="1" x14ac:dyDescent="0.2">
      <c r="A93" s="63">
        <v>1</v>
      </c>
      <c r="B93" s="63" t="s">
        <v>1319</v>
      </c>
      <c r="C93" s="87" t="s">
        <v>4246</v>
      </c>
      <c r="D93" s="83"/>
      <c r="E93" s="106"/>
      <c r="F93" s="335" t="s">
        <v>399</v>
      </c>
      <c r="G93" s="66" t="s">
        <v>398</v>
      </c>
      <c r="H93" s="67">
        <v>0.7</v>
      </c>
      <c r="I93" s="68"/>
      <c r="J93" s="69"/>
      <c r="K93" s="70"/>
      <c r="L93" s="333"/>
      <c r="M93" s="334"/>
      <c r="N93" s="71">
        <v>447</v>
      </c>
      <c r="O93" s="72"/>
    </row>
    <row r="94" spans="1:15" ht="16.5" customHeight="1" x14ac:dyDescent="0.2">
      <c r="A94" s="63">
        <v>1</v>
      </c>
      <c r="B94" s="63" t="s">
        <v>1320</v>
      </c>
      <c r="C94" s="87" t="s">
        <v>4247</v>
      </c>
      <c r="D94" s="83"/>
      <c r="E94" s="106"/>
      <c r="F94" s="356"/>
      <c r="G94" s="74"/>
      <c r="H94" s="75"/>
      <c r="I94" s="68" t="s">
        <v>397</v>
      </c>
      <c r="J94" s="69" t="s">
        <v>398</v>
      </c>
      <c r="K94" s="70">
        <v>1</v>
      </c>
      <c r="L94" s="76" t="s">
        <v>398</v>
      </c>
      <c r="M94" s="75">
        <v>0.7</v>
      </c>
      <c r="N94" s="71">
        <v>447</v>
      </c>
      <c r="O94" s="72"/>
    </row>
    <row r="95" spans="1:15" ht="16.5" customHeight="1" x14ac:dyDescent="0.2">
      <c r="A95" s="53">
        <v>1</v>
      </c>
      <c r="B95" s="53">
        <v>3871</v>
      </c>
      <c r="C95" s="85" t="s">
        <v>4248</v>
      </c>
      <c r="D95" s="325" t="s">
        <v>1321</v>
      </c>
      <c r="E95" s="326"/>
      <c r="F95" s="77"/>
      <c r="G95" s="61"/>
      <c r="H95" s="62"/>
      <c r="I95" s="56"/>
      <c r="J95" s="57"/>
      <c r="K95" s="58"/>
      <c r="L95" s="77"/>
      <c r="M95" s="61"/>
      <c r="N95" s="59">
        <v>996</v>
      </c>
      <c r="O95" s="60"/>
    </row>
    <row r="96" spans="1:15" ht="16.5" customHeight="1" x14ac:dyDescent="0.2">
      <c r="A96" s="53">
        <v>1</v>
      </c>
      <c r="B96" s="53">
        <v>3872</v>
      </c>
      <c r="C96" s="85" t="s">
        <v>4249</v>
      </c>
      <c r="D96" s="327"/>
      <c r="E96" s="328"/>
      <c r="F96" s="55"/>
      <c r="G96" s="49"/>
      <c r="H96" s="50"/>
      <c r="I96" s="56" t="s">
        <v>397</v>
      </c>
      <c r="J96" s="57" t="s">
        <v>398</v>
      </c>
      <c r="K96" s="58">
        <v>1</v>
      </c>
      <c r="L96" s="47"/>
      <c r="N96" s="59">
        <v>996</v>
      </c>
      <c r="O96" s="60"/>
    </row>
    <row r="97" spans="1:15" ht="16.5" customHeight="1" x14ac:dyDescent="0.2">
      <c r="A97" s="53">
        <v>1</v>
      </c>
      <c r="B97" s="53">
        <v>3873</v>
      </c>
      <c r="C97" s="85" t="s">
        <v>4250</v>
      </c>
      <c r="D97" s="327"/>
      <c r="E97" s="328"/>
      <c r="F97" s="329" t="s">
        <v>399</v>
      </c>
      <c r="G97" s="61" t="s">
        <v>398</v>
      </c>
      <c r="H97" s="62">
        <v>0.7</v>
      </c>
      <c r="I97" s="56"/>
      <c r="J97" s="57"/>
      <c r="K97" s="58"/>
      <c r="L97" s="47"/>
      <c r="N97" s="59">
        <v>697</v>
      </c>
      <c r="O97" s="60"/>
    </row>
    <row r="98" spans="1:15" ht="16.5" customHeight="1" x14ac:dyDescent="0.2">
      <c r="A98" s="53">
        <v>1</v>
      </c>
      <c r="B98" s="53">
        <v>3874</v>
      </c>
      <c r="C98" s="85" t="s">
        <v>4251</v>
      </c>
      <c r="D98" s="108">
        <v>996</v>
      </c>
      <c r="E98" s="25" t="s">
        <v>394</v>
      </c>
      <c r="F98" s="355"/>
      <c r="G98" s="49"/>
      <c r="H98" s="50"/>
      <c r="I98" s="56" t="s">
        <v>397</v>
      </c>
      <c r="J98" s="57" t="s">
        <v>398</v>
      </c>
      <c r="K98" s="58">
        <v>1</v>
      </c>
      <c r="L98" s="55"/>
      <c r="M98" s="49"/>
      <c r="N98" s="59">
        <v>697</v>
      </c>
      <c r="O98" s="60"/>
    </row>
    <row r="99" spans="1:15" ht="16.5" customHeight="1" x14ac:dyDescent="0.2">
      <c r="A99" s="63">
        <v>1</v>
      </c>
      <c r="B99" s="63" t="s">
        <v>1322</v>
      </c>
      <c r="C99" s="87" t="s">
        <v>4252</v>
      </c>
      <c r="D99" s="122"/>
      <c r="E99" s="106"/>
      <c r="F99" s="65"/>
      <c r="G99" s="66"/>
      <c r="H99" s="67"/>
      <c r="I99" s="68"/>
      <c r="J99" s="69"/>
      <c r="K99" s="70"/>
      <c r="L99" s="331" t="s">
        <v>400</v>
      </c>
      <c r="M99" s="332"/>
      <c r="N99" s="71">
        <v>697</v>
      </c>
      <c r="O99" s="72"/>
    </row>
    <row r="100" spans="1:15" ht="16.5" customHeight="1" x14ac:dyDescent="0.2">
      <c r="A100" s="63">
        <v>1</v>
      </c>
      <c r="B100" s="63" t="s">
        <v>1323</v>
      </c>
      <c r="C100" s="87" t="s">
        <v>4253</v>
      </c>
      <c r="D100" s="122"/>
      <c r="E100" s="106"/>
      <c r="F100" s="73"/>
      <c r="G100" s="74"/>
      <c r="H100" s="75"/>
      <c r="I100" s="68" t="s">
        <v>397</v>
      </c>
      <c r="J100" s="69" t="s">
        <v>398</v>
      </c>
      <c r="K100" s="70">
        <v>1</v>
      </c>
      <c r="L100" s="333"/>
      <c r="M100" s="334"/>
      <c r="N100" s="71">
        <v>697</v>
      </c>
      <c r="O100" s="72"/>
    </row>
    <row r="101" spans="1:15" ht="16.5" customHeight="1" x14ac:dyDescent="0.2">
      <c r="A101" s="63">
        <v>1</v>
      </c>
      <c r="B101" s="63" t="s">
        <v>1324</v>
      </c>
      <c r="C101" s="87" t="s">
        <v>4254</v>
      </c>
      <c r="D101" s="83"/>
      <c r="E101" s="106"/>
      <c r="F101" s="335" t="s">
        <v>399</v>
      </c>
      <c r="G101" s="66" t="s">
        <v>398</v>
      </c>
      <c r="H101" s="67">
        <v>0.7</v>
      </c>
      <c r="I101" s="68"/>
      <c r="J101" s="69"/>
      <c r="K101" s="70"/>
      <c r="L101" s="333"/>
      <c r="M101" s="334"/>
      <c r="N101" s="71">
        <v>488</v>
      </c>
      <c r="O101" s="72"/>
    </row>
    <row r="102" spans="1:15" ht="16.5" customHeight="1" x14ac:dyDescent="0.2">
      <c r="A102" s="63">
        <v>1</v>
      </c>
      <c r="B102" s="63" t="s">
        <v>1325</v>
      </c>
      <c r="C102" s="87" t="s">
        <v>4255</v>
      </c>
      <c r="D102" s="83"/>
      <c r="E102" s="106"/>
      <c r="F102" s="356"/>
      <c r="G102" s="74"/>
      <c r="H102" s="75"/>
      <c r="I102" s="68" t="s">
        <v>397</v>
      </c>
      <c r="J102" s="69" t="s">
        <v>398</v>
      </c>
      <c r="K102" s="70">
        <v>1</v>
      </c>
      <c r="L102" s="76" t="s">
        <v>398</v>
      </c>
      <c r="M102" s="75">
        <v>0.7</v>
      </c>
      <c r="N102" s="71">
        <v>488</v>
      </c>
      <c r="O102" s="72"/>
    </row>
    <row r="103" spans="1:15" ht="16.5" customHeight="1" x14ac:dyDescent="0.2">
      <c r="A103" s="53">
        <v>1</v>
      </c>
      <c r="B103" s="53">
        <v>3875</v>
      </c>
      <c r="C103" s="85" t="s">
        <v>4256</v>
      </c>
      <c r="D103" s="325" t="s">
        <v>1326</v>
      </c>
      <c r="E103" s="326"/>
      <c r="F103" s="77"/>
      <c r="G103" s="61"/>
      <c r="H103" s="62"/>
      <c r="I103" s="56"/>
      <c r="J103" s="57"/>
      <c r="K103" s="58"/>
      <c r="L103" s="77"/>
      <c r="M103" s="61"/>
      <c r="N103" s="59">
        <v>1079</v>
      </c>
      <c r="O103" s="60"/>
    </row>
    <row r="104" spans="1:15" ht="16.5" customHeight="1" x14ac:dyDescent="0.2">
      <c r="A104" s="53">
        <v>1</v>
      </c>
      <c r="B104" s="53">
        <v>3876</v>
      </c>
      <c r="C104" s="85" t="s">
        <v>4257</v>
      </c>
      <c r="D104" s="327"/>
      <c r="E104" s="328"/>
      <c r="F104" s="55"/>
      <c r="G104" s="49"/>
      <c r="H104" s="50"/>
      <c r="I104" s="56" t="s">
        <v>397</v>
      </c>
      <c r="J104" s="57" t="s">
        <v>398</v>
      </c>
      <c r="K104" s="58">
        <v>1</v>
      </c>
      <c r="L104" s="47"/>
      <c r="N104" s="59">
        <v>1079</v>
      </c>
      <c r="O104" s="60"/>
    </row>
    <row r="105" spans="1:15" ht="16.5" customHeight="1" x14ac:dyDescent="0.2">
      <c r="A105" s="53">
        <v>1</v>
      </c>
      <c r="B105" s="53">
        <v>3877</v>
      </c>
      <c r="C105" s="85" t="s">
        <v>4258</v>
      </c>
      <c r="D105" s="327"/>
      <c r="E105" s="328"/>
      <c r="F105" s="329" t="s">
        <v>399</v>
      </c>
      <c r="G105" s="61" t="s">
        <v>398</v>
      </c>
      <c r="H105" s="62">
        <v>0.7</v>
      </c>
      <c r="I105" s="56"/>
      <c r="J105" s="57"/>
      <c r="K105" s="58"/>
      <c r="L105" s="47"/>
      <c r="N105" s="59">
        <v>755</v>
      </c>
      <c r="O105" s="60"/>
    </row>
    <row r="106" spans="1:15" ht="16.5" customHeight="1" x14ac:dyDescent="0.2">
      <c r="A106" s="53">
        <v>1</v>
      </c>
      <c r="B106" s="53">
        <v>3878</v>
      </c>
      <c r="C106" s="85" t="s">
        <v>4259</v>
      </c>
      <c r="D106" s="108">
        <v>1079</v>
      </c>
      <c r="E106" s="25" t="s">
        <v>394</v>
      </c>
      <c r="F106" s="355"/>
      <c r="G106" s="49"/>
      <c r="H106" s="50"/>
      <c r="I106" s="56" t="s">
        <v>397</v>
      </c>
      <c r="J106" s="57" t="s">
        <v>398</v>
      </c>
      <c r="K106" s="58">
        <v>1</v>
      </c>
      <c r="L106" s="55"/>
      <c r="M106" s="49"/>
      <c r="N106" s="59">
        <v>755</v>
      </c>
      <c r="O106" s="60"/>
    </row>
    <row r="107" spans="1:15" ht="16.5" customHeight="1" x14ac:dyDescent="0.2">
      <c r="A107" s="63">
        <v>1</v>
      </c>
      <c r="B107" s="63" t="s">
        <v>1327</v>
      </c>
      <c r="C107" s="87" t="s">
        <v>4260</v>
      </c>
      <c r="D107" s="122"/>
      <c r="E107" s="106"/>
      <c r="F107" s="65"/>
      <c r="G107" s="66"/>
      <c r="H107" s="67"/>
      <c r="I107" s="68"/>
      <c r="J107" s="69"/>
      <c r="K107" s="70"/>
      <c r="L107" s="331" t="s">
        <v>400</v>
      </c>
      <c r="M107" s="332"/>
      <c r="N107" s="71">
        <v>755</v>
      </c>
      <c r="O107" s="72"/>
    </row>
    <row r="108" spans="1:15" ht="16.5" customHeight="1" x14ac:dyDescent="0.2">
      <c r="A108" s="63">
        <v>1</v>
      </c>
      <c r="B108" s="63" t="s">
        <v>1328</v>
      </c>
      <c r="C108" s="87" t="s">
        <v>4261</v>
      </c>
      <c r="D108" s="122"/>
      <c r="E108" s="106"/>
      <c r="F108" s="73"/>
      <c r="G108" s="74"/>
      <c r="H108" s="75"/>
      <c r="I108" s="68" t="s">
        <v>397</v>
      </c>
      <c r="J108" s="69" t="s">
        <v>398</v>
      </c>
      <c r="K108" s="70">
        <v>1</v>
      </c>
      <c r="L108" s="333"/>
      <c r="M108" s="334"/>
      <c r="N108" s="71">
        <v>755</v>
      </c>
      <c r="O108" s="72"/>
    </row>
    <row r="109" spans="1:15" ht="16.5" customHeight="1" x14ac:dyDescent="0.2">
      <c r="A109" s="63">
        <v>1</v>
      </c>
      <c r="B109" s="63" t="s">
        <v>1329</v>
      </c>
      <c r="C109" s="87" t="s">
        <v>4262</v>
      </c>
      <c r="D109" s="83"/>
      <c r="E109" s="106"/>
      <c r="F109" s="335" t="s">
        <v>399</v>
      </c>
      <c r="G109" s="66" t="s">
        <v>398</v>
      </c>
      <c r="H109" s="67">
        <v>0.7</v>
      </c>
      <c r="I109" s="68"/>
      <c r="J109" s="69"/>
      <c r="K109" s="70"/>
      <c r="L109" s="333"/>
      <c r="M109" s="334"/>
      <c r="N109" s="71">
        <v>529</v>
      </c>
      <c r="O109" s="72"/>
    </row>
    <row r="110" spans="1:15" ht="16.5" customHeight="1" x14ac:dyDescent="0.2">
      <c r="A110" s="63">
        <v>1</v>
      </c>
      <c r="B110" s="63" t="s">
        <v>1330</v>
      </c>
      <c r="C110" s="87" t="s">
        <v>4263</v>
      </c>
      <c r="D110" s="83"/>
      <c r="E110" s="106"/>
      <c r="F110" s="356"/>
      <c r="G110" s="74"/>
      <c r="H110" s="75"/>
      <c r="I110" s="68" t="s">
        <v>397</v>
      </c>
      <c r="J110" s="69" t="s">
        <v>398</v>
      </c>
      <c r="K110" s="70">
        <v>1</v>
      </c>
      <c r="L110" s="76" t="s">
        <v>398</v>
      </c>
      <c r="M110" s="75">
        <v>0.7</v>
      </c>
      <c r="N110" s="71">
        <v>529</v>
      </c>
      <c r="O110" s="72"/>
    </row>
    <row r="111" spans="1:15" ht="16.5" customHeight="1" x14ac:dyDescent="0.2">
      <c r="A111" s="53">
        <v>1</v>
      </c>
      <c r="B111" s="53">
        <v>3879</v>
      </c>
      <c r="C111" s="85" t="s">
        <v>4264</v>
      </c>
      <c r="D111" s="325" t="s">
        <v>1331</v>
      </c>
      <c r="E111" s="326"/>
      <c r="F111" s="77"/>
      <c r="G111" s="61"/>
      <c r="H111" s="62"/>
      <c r="I111" s="56"/>
      <c r="J111" s="57"/>
      <c r="K111" s="58"/>
      <c r="L111" s="77"/>
      <c r="M111" s="61"/>
      <c r="N111" s="59">
        <v>1162</v>
      </c>
      <c r="O111" s="60"/>
    </row>
    <row r="112" spans="1:15" ht="16.5" customHeight="1" x14ac:dyDescent="0.2">
      <c r="A112" s="53">
        <v>1</v>
      </c>
      <c r="B112" s="53">
        <v>3880</v>
      </c>
      <c r="C112" s="85" t="s">
        <v>4265</v>
      </c>
      <c r="D112" s="327"/>
      <c r="E112" s="328"/>
      <c r="F112" s="55"/>
      <c r="G112" s="49"/>
      <c r="H112" s="50"/>
      <c r="I112" s="56" t="s">
        <v>397</v>
      </c>
      <c r="J112" s="57" t="s">
        <v>398</v>
      </c>
      <c r="K112" s="58">
        <v>1</v>
      </c>
      <c r="L112" s="47"/>
      <c r="N112" s="59">
        <v>1162</v>
      </c>
      <c r="O112" s="60"/>
    </row>
    <row r="113" spans="1:15" ht="16.5" customHeight="1" x14ac:dyDescent="0.2">
      <c r="A113" s="53">
        <v>1</v>
      </c>
      <c r="B113" s="53">
        <v>3881</v>
      </c>
      <c r="C113" s="85" t="s">
        <v>4266</v>
      </c>
      <c r="D113" s="327"/>
      <c r="E113" s="328"/>
      <c r="F113" s="329" t="s">
        <v>399</v>
      </c>
      <c r="G113" s="61" t="s">
        <v>398</v>
      </c>
      <c r="H113" s="62">
        <v>0.7</v>
      </c>
      <c r="I113" s="56"/>
      <c r="J113" s="57"/>
      <c r="K113" s="58"/>
      <c r="L113" s="47"/>
      <c r="N113" s="59">
        <v>813</v>
      </c>
      <c r="O113" s="60"/>
    </row>
    <row r="114" spans="1:15" ht="16.5" customHeight="1" x14ac:dyDescent="0.2">
      <c r="A114" s="53">
        <v>1</v>
      </c>
      <c r="B114" s="53">
        <v>3882</v>
      </c>
      <c r="C114" s="85" t="s">
        <v>4267</v>
      </c>
      <c r="D114" s="108">
        <v>1162</v>
      </c>
      <c r="E114" s="25" t="s">
        <v>394</v>
      </c>
      <c r="F114" s="355"/>
      <c r="G114" s="49"/>
      <c r="H114" s="50"/>
      <c r="I114" s="56" t="s">
        <v>397</v>
      </c>
      <c r="J114" s="57" t="s">
        <v>398</v>
      </c>
      <c r="K114" s="58">
        <v>1</v>
      </c>
      <c r="L114" s="55"/>
      <c r="M114" s="49"/>
      <c r="N114" s="59">
        <v>813</v>
      </c>
      <c r="O114" s="60"/>
    </row>
    <row r="115" spans="1:15" ht="16.5" customHeight="1" x14ac:dyDescent="0.2">
      <c r="A115" s="63">
        <v>1</v>
      </c>
      <c r="B115" s="63" t="s">
        <v>1332</v>
      </c>
      <c r="C115" s="87" t="s">
        <v>4268</v>
      </c>
      <c r="D115" s="122"/>
      <c r="E115" s="106"/>
      <c r="F115" s="65"/>
      <c r="G115" s="66"/>
      <c r="H115" s="67"/>
      <c r="I115" s="68"/>
      <c r="J115" s="69"/>
      <c r="K115" s="70"/>
      <c r="L115" s="331" t="s">
        <v>400</v>
      </c>
      <c r="M115" s="332"/>
      <c r="N115" s="71">
        <v>813</v>
      </c>
      <c r="O115" s="72"/>
    </row>
    <row r="116" spans="1:15" ht="16.5" customHeight="1" x14ac:dyDescent="0.2">
      <c r="A116" s="63">
        <v>1</v>
      </c>
      <c r="B116" s="63" t="s">
        <v>1333</v>
      </c>
      <c r="C116" s="87" t="s">
        <v>4269</v>
      </c>
      <c r="D116" s="122"/>
      <c r="E116" s="106"/>
      <c r="F116" s="73"/>
      <c r="G116" s="74"/>
      <c r="H116" s="75"/>
      <c r="I116" s="68" t="s">
        <v>397</v>
      </c>
      <c r="J116" s="69" t="s">
        <v>398</v>
      </c>
      <c r="K116" s="70">
        <v>1</v>
      </c>
      <c r="L116" s="333"/>
      <c r="M116" s="334"/>
      <c r="N116" s="71">
        <v>813</v>
      </c>
      <c r="O116" s="72"/>
    </row>
    <row r="117" spans="1:15" ht="16.5" customHeight="1" x14ac:dyDescent="0.2">
      <c r="A117" s="63">
        <v>1</v>
      </c>
      <c r="B117" s="63" t="s">
        <v>1334</v>
      </c>
      <c r="C117" s="87" t="s">
        <v>4270</v>
      </c>
      <c r="D117" s="83"/>
      <c r="E117" s="106"/>
      <c r="F117" s="335" t="s">
        <v>399</v>
      </c>
      <c r="G117" s="66" t="s">
        <v>398</v>
      </c>
      <c r="H117" s="67">
        <v>0.7</v>
      </c>
      <c r="I117" s="68"/>
      <c r="J117" s="69"/>
      <c r="K117" s="70"/>
      <c r="L117" s="333"/>
      <c r="M117" s="334"/>
      <c r="N117" s="71">
        <v>569</v>
      </c>
      <c r="O117" s="72"/>
    </row>
    <row r="118" spans="1:15" ht="16.5" customHeight="1" x14ac:dyDescent="0.2">
      <c r="A118" s="63">
        <v>1</v>
      </c>
      <c r="B118" s="63" t="s">
        <v>1335</v>
      </c>
      <c r="C118" s="87" t="s">
        <v>4271</v>
      </c>
      <c r="D118" s="83"/>
      <c r="E118" s="106"/>
      <c r="F118" s="356"/>
      <c r="G118" s="74"/>
      <c r="H118" s="75"/>
      <c r="I118" s="68" t="s">
        <v>397</v>
      </c>
      <c r="J118" s="69" t="s">
        <v>398</v>
      </c>
      <c r="K118" s="70">
        <v>1</v>
      </c>
      <c r="L118" s="76" t="s">
        <v>398</v>
      </c>
      <c r="M118" s="75">
        <v>0.7</v>
      </c>
      <c r="N118" s="71">
        <v>569</v>
      </c>
      <c r="O118" s="72"/>
    </row>
    <row r="119" spans="1:15" ht="16.5" customHeight="1" x14ac:dyDescent="0.2">
      <c r="A119" s="53">
        <v>1</v>
      </c>
      <c r="B119" s="53">
        <v>3883</v>
      </c>
      <c r="C119" s="85" t="s">
        <v>4272</v>
      </c>
      <c r="D119" s="325" t="s">
        <v>1336</v>
      </c>
      <c r="E119" s="326"/>
      <c r="F119" s="77"/>
      <c r="G119" s="61"/>
      <c r="H119" s="62"/>
      <c r="I119" s="56"/>
      <c r="J119" s="57"/>
      <c r="K119" s="58"/>
      <c r="L119" s="77"/>
      <c r="M119" s="61"/>
      <c r="N119" s="59">
        <v>1245</v>
      </c>
      <c r="O119" s="60"/>
    </row>
    <row r="120" spans="1:15" ht="16.5" customHeight="1" x14ac:dyDescent="0.2">
      <c r="A120" s="53">
        <v>1</v>
      </c>
      <c r="B120" s="53">
        <v>3884</v>
      </c>
      <c r="C120" s="85" t="s">
        <v>4273</v>
      </c>
      <c r="D120" s="327"/>
      <c r="E120" s="328"/>
      <c r="F120" s="55"/>
      <c r="G120" s="49"/>
      <c r="H120" s="50"/>
      <c r="I120" s="56" t="s">
        <v>397</v>
      </c>
      <c r="J120" s="57" t="s">
        <v>398</v>
      </c>
      <c r="K120" s="58">
        <v>1</v>
      </c>
      <c r="L120" s="47"/>
      <c r="N120" s="59">
        <v>1245</v>
      </c>
      <c r="O120" s="60"/>
    </row>
    <row r="121" spans="1:15" ht="16.5" customHeight="1" x14ac:dyDescent="0.2">
      <c r="A121" s="53">
        <v>1</v>
      </c>
      <c r="B121" s="53">
        <v>3885</v>
      </c>
      <c r="C121" s="85" t="s">
        <v>4274</v>
      </c>
      <c r="D121" s="327"/>
      <c r="E121" s="328"/>
      <c r="F121" s="329" t="s">
        <v>399</v>
      </c>
      <c r="G121" s="61" t="s">
        <v>398</v>
      </c>
      <c r="H121" s="62">
        <v>0.7</v>
      </c>
      <c r="I121" s="56"/>
      <c r="J121" s="57"/>
      <c r="K121" s="58"/>
      <c r="L121" s="47"/>
      <c r="N121" s="59">
        <v>872</v>
      </c>
      <c r="O121" s="60"/>
    </row>
    <row r="122" spans="1:15" ht="16.5" customHeight="1" x14ac:dyDescent="0.2">
      <c r="A122" s="53">
        <v>1</v>
      </c>
      <c r="B122" s="53">
        <v>3886</v>
      </c>
      <c r="C122" s="85" t="s">
        <v>4275</v>
      </c>
      <c r="D122" s="108">
        <v>1245</v>
      </c>
      <c r="E122" s="25" t="s">
        <v>394</v>
      </c>
      <c r="F122" s="355"/>
      <c r="G122" s="49"/>
      <c r="H122" s="50"/>
      <c r="I122" s="56" t="s">
        <v>397</v>
      </c>
      <c r="J122" s="57" t="s">
        <v>398</v>
      </c>
      <c r="K122" s="58">
        <v>1</v>
      </c>
      <c r="L122" s="55"/>
      <c r="M122" s="49"/>
      <c r="N122" s="59">
        <v>872</v>
      </c>
      <c r="O122" s="60"/>
    </row>
    <row r="123" spans="1:15" ht="16.5" customHeight="1" x14ac:dyDescent="0.2">
      <c r="A123" s="63">
        <v>1</v>
      </c>
      <c r="B123" s="63" t="s">
        <v>1337</v>
      </c>
      <c r="C123" s="87" t="s">
        <v>4276</v>
      </c>
      <c r="D123" s="122"/>
      <c r="E123" s="106"/>
      <c r="F123" s="65"/>
      <c r="G123" s="66"/>
      <c r="H123" s="67"/>
      <c r="I123" s="68"/>
      <c r="J123" s="69"/>
      <c r="K123" s="70"/>
      <c r="L123" s="331" t="s">
        <v>400</v>
      </c>
      <c r="M123" s="332"/>
      <c r="N123" s="71">
        <v>872</v>
      </c>
      <c r="O123" s="72"/>
    </row>
    <row r="124" spans="1:15" ht="16.5" customHeight="1" x14ac:dyDescent="0.2">
      <c r="A124" s="63">
        <v>1</v>
      </c>
      <c r="B124" s="63" t="s">
        <v>1338</v>
      </c>
      <c r="C124" s="87" t="s">
        <v>4277</v>
      </c>
      <c r="D124" s="122"/>
      <c r="E124" s="106"/>
      <c r="F124" s="73"/>
      <c r="G124" s="74"/>
      <c r="H124" s="75"/>
      <c r="I124" s="68" t="s">
        <v>397</v>
      </c>
      <c r="J124" s="69" t="s">
        <v>398</v>
      </c>
      <c r="K124" s="70">
        <v>1</v>
      </c>
      <c r="L124" s="333"/>
      <c r="M124" s="334"/>
      <c r="N124" s="71">
        <v>872</v>
      </c>
      <c r="O124" s="72"/>
    </row>
    <row r="125" spans="1:15" ht="16.5" customHeight="1" x14ac:dyDescent="0.2">
      <c r="A125" s="63">
        <v>1</v>
      </c>
      <c r="B125" s="63" t="s">
        <v>1339</v>
      </c>
      <c r="C125" s="87" t="s">
        <v>4278</v>
      </c>
      <c r="D125" s="83"/>
      <c r="E125" s="106"/>
      <c r="F125" s="335" t="s">
        <v>399</v>
      </c>
      <c r="G125" s="66" t="s">
        <v>398</v>
      </c>
      <c r="H125" s="67">
        <v>0.7</v>
      </c>
      <c r="I125" s="68"/>
      <c r="J125" s="69"/>
      <c r="K125" s="70"/>
      <c r="L125" s="333"/>
      <c r="M125" s="334"/>
      <c r="N125" s="71">
        <v>610</v>
      </c>
      <c r="O125" s="72"/>
    </row>
    <row r="126" spans="1:15" ht="16.5" customHeight="1" x14ac:dyDescent="0.2">
      <c r="A126" s="63">
        <v>1</v>
      </c>
      <c r="B126" s="63" t="s">
        <v>1340</v>
      </c>
      <c r="C126" s="87" t="s">
        <v>4279</v>
      </c>
      <c r="D126" s="83"/>
      <c r="E126" s="106"/>
      <c r="F126" s="356"/>
      <c r="G126" s="74"/>
      <c r="H126" s="75"/>
      <c r="I126" s="68" t="s">
        <v>397</v>
      </c>
      <c r="J126" s="69" t="s">
        <v>398</v>
      </c>
      <c r="K126" s="70">
        <v>1</v>
      </c>
      <c r="L126" s="76" t="s">
        <v>398</v>
      </c>
      <c r="M126" s="75">
        <v>0.7</v>
      </c>
      <c r="N126" s="71">
        <v>610</v>
      </c>
      <c r="O126" s="72"/>
    </row>
    <row r="127" spans="1:15" ht="16.5" customHeight="1" x14ac:dyDescent="0.2">
      <c r="A127" s="53">
        <v>1</v>
      </c>
      <c r="B127" s="53">
        <v>3887</v>
      </c>
      <c r="C127" s="85" t="s">
        <v>4280</v>
      </c>
      <c r="D127" s="325" t="s">
        <v>1341</v>
      </c>
      <c r="E127" s="326"/>
      <c r="F127" s="77"/>
      <c r="G127" s="61"/>
      <c r="H127" s="62"/>
      <c r="I127" s="56"/>
      <c r="J127" s="57"/>
      <c r="K127" s="58"/>
      <c r="L127" s="77"/>
      <c r="M127" s="61"/>
      <c r="N127" s="59">
        <v>1328</v>
      </c>
      <c r="O127" s="60"/>
    </row>
    <row r="128" spans="1:15" ht="16.5" customHeight="1" x14ac:dyDescent="0.2">
      <c r="A128" s="53">
        <v>1</v>
      </c>
      <c r="B128" s="53">
        <v>3888</v>
      </c>
      <c r="C128" s="85" t="s">
        <v>4281</v>
      </c>
      <c r="D128" s="327"/>
      <c r="E128" s="328"/>
      <c r="F128" s="55"/>
      <c r="G128" s="49"/>
      <c r="H128" s="50"/>
      <c r="I128" s="56" t="s">
        <v>397</v>
      </c>
      <c r="J128" s="57" t="s">
        <v>398</v>
      </c>
      <c r="K128" s="58">
        <v>1</v>
      </c>
      <c r="L128" s="47"/>
      <c r="N128" s="59">
        <v>1328</v>
      </c>
      <c r="O128" s="60"/>
    </row>
    <row r="129" spans="1:15" ht="16.5" customHeight="1" x14ac:dyDescent="0.2">
      <c r="A129" s="53">
        <v>1</v>
      </c>
      <c r="B129" s="53">
        <v>3889</v>
      </c>
      <c r="C129" s="85" t="s">
        <v>4282</v>
      </c>
      <c r="D129" s="327"/>
      <c r="E129" s="328"/>
      <c r="F129" s="329" t="s">
        <v>399</v>
      </c>
      <c r="G129" s="61" t="s">
        <v>398</v>
      </c>
      <c r="H129" s="62">
        <v>0.7</v>
      </c>
      <c r="I129" s="56"/>
      <c r="J129" s="57"/>
      <c r="K129" s="58"/>
      <c r="L129" s="47"/>
      <c r="N129" s="59">
        <v>930</v>
      </c>
      <c r="O129" s="60"/>
    </row>
    <row r="130" spans="1:15" ht="16.5" customHeight="1" x14ac:dyDescent="0.2">
      <c r="A130" s="53">
        <v>1</v>
      </c>
      <c r="B130" s="53">
        <v>3890</v>
      </c>
      <c r="C130" s="85" t="s">
        <v>4283</v>
      </c>
      <c r="D130" s="108">
        <v>1328</v>
      </c>
      <c r="E130" s="25" t="s">
        <v>394</v>
      </c>
      <c r="F130" s="355"/>
      <c r="G130" s="49"/>
      <c r="H130" s="50"/>
      <c r="I130" s="56" t="s">
        <v>397</v>
      </c>
      <c r="J130" s="57" t="s">
        <v>398</v>
      </c>
      <c r="K130" s="58">
        <v>1</v>
      </c>
      <c r="L130" s="55"/>
      <c r="M130" s="49"/>
      <c r="N130" s="59">
        <v>930</v>
      </c>
      <c r="O130" s="60"/>
    </row>
    <row r="131" spans="1:15" ht="16.5" customHeight="1" x14ac:dyDescent="0.2">
      <c r="A131" s="63">
        <v>1</v>
      </c>
      <c r="B131" s="63" t="s">
        <v>1342</v>
      </c>
      <c r="C131" s="87" t="s">
        <v>4284</v>
      </c>
      <c r="D131" s="122"/>
      <c r="E131" s="106"/>
      <c r="F131" s="65"/>
      <c r="G131" s="66"/>
      <c r="H131" s="67"/>
      <c r="I131" s="68"/>
      <c r="J131" s="69"/>
      <c r="K131" s="70"/>
      <c r="L131" s="331" t="s">
        <v>400</v>
      </c>
      <c r="M131" s="332"/>
      <c r="N131" s="71">
        <v>930</v>
      </c>
      <c r="O131" s="72"/>
    </row>
    <row r="132" spans="1:15" ht="16.5" customHeight="1" x14ac:dyDescent="0.2">
      <c r="A132" s="63">
        <v>1</v>
      </c>
      <c r="B132" s="63" t="s">
        <v>1343</v>
      </c>
      <c r="C132" s="87" t="s">
        <v>4285</v>
      </c>
      <c r="D132" s="122"/>
      <c r="E132" s="106"/>
      <c r="F132" s="73"/>
      <c r="G132" s="74"/>
      <c r="H132" s="75"/>
      <c r="I132" s="68" t="s">
        <v>397</v>
      </c>
      <c r="J132" s="69" t="s">
        <v>398</v>
      </c>
      <c r="K132" s="70">
        <v>1</v>
      </c>
      <c r="L132" s="333"/>
      <c r="M132" s="334"/>
      <c r="N132" s="71">
        <v>930</v>
      </c>
      <c r="O132" s="72"/>
    </row>
    <row r="133" spans="1:15" ht="16.5" customHeight="1" x14ac:dyDescent="0.2">
      <c r="A133" s="63">
        <v>1</v>
      </c>
      <c r="B133" s="63" t="s">
        <v>1344</v>
      </c>
      <c r="C133" s="87" t="s">
        <v>4286</v>
      </c>
      <c r="D133" s="83"/>
      <c r="E133" s="106"/>
      <c r="F133" s="335" t="s">
        <v>399</v>
      </c>
      <c r="G133" s="66" t="s">
        <v>398</v>
      </c>
      <c r="H133" s="67">
        <v>0.7</v>
      </c>
      <c r="I133" s="68"/>
      <c r="J133" s="69"/>
      <c r="K133" s="70"/>
      <c r="L133" s="333"/>
      <c r="M133" s="334"/>
      <c r="N133" s="71">
        <v>651</v>
      </c>
      <c r="O133" s="72"/>
    </row>
    <row r="134" spans="1:15" ht="16.5" customHeight="1" x14ac:dyDescent="0.2">
      <c r="A134" s="63">
        <v>1</v>
      </c>
      <c r="B134" s="63" t="s">
        <v>1345</v>
      </c>
      <c r="C134" s="87" t="s">
        <v>4287</v>
      </c>
      <c r="D134" s="83"/>
      <c r="E134" s="106"/>
      <c r="F134" s="356"/>
      <c r="G134" s="74"/>
      <c r="H134" s="75"/>
      <c r="I134" s="68" t="s">
        <v>397</v>
      </c>
      <c r="J134" s="69" t="s">
        <v>398</v>
      </c>
      <c r="K134" s="70">
        <v>1</v>
      </c>
      <c r="L134" s="76" t="s">
        <v>398</v>
      </c>
      <c r="M134" s="75">
        <v>0.7</v>
      </c>
      <c r="N134" s="71">
        <v>651</v>
      </c>
      <c r="O134" s="72"/>
    </row>
    <row r="135" spans="1:15" ht="16.5" customHeight="1" x14ac:dyDescent="0.2">
      <c r="A135" s="53">
        <v>1</v>
      </c>
      <c r="B135" s="53">
        <v>3891</v>
      </c>
      <c r="C135" s="85" t="s">
        <v>4288</v>
      </c>
      <c r="D135" s="325" t="s">
        <v>1346</v>
      </c>
      <c r="E135" s="326"/>
      <c r="F135" s="77"/>
      <c r="G135" s="61"/>
      <c r="H135" s="62"/>
      <c r="I135" s="56"/>
      <c r="J135" s="57"/>
      <c r="K135" s="58"/>
      <c r="L135" s="77"/>
      <c r="M135" s="61"/>
      <c r="N135" s="59">
        <v>1411</v>
      </c>
      <c r="O135" s="60"/>
    </row>
    <row r="136" spans="1:15" ht="16.5" customHeight="1" x14ac:dyDescent="0.2">
      <c r="A136" s="53">
        <v>1</v>
      </c>
      <c r="B136" s="53">
        <v>3892</v>
      </c>
      <c r="C136" s="85" t="s">
        <v>4289</v>
      </c>
      <c r="D136" s="327"/>
      <c r="E136" s="328"/>
      <c r="F136" s="55"/>
      <c r="G136" s="49"/>
      <c r="H136" s="50"/>
      <c r="I136" s="56" t="s">
        <v>397</v>
      </c>
      <c r="J136" s="57" t="s">
        <v>398</v>
      </c>
      <c r="K136" s="58">
        <v>1</v>
      </c>
      <c r="L136" s="47"/>
      <c r="N136" s="59">
        <v>1411</v>
      </c>
      <c r="O136" s="60"/>
    </row>
    <row r="137" spans="1:15" ht="16.5" customHeight="1" x14ac:dyDescent="0.2">
      <c r="A137" s="53">
        <v>1</v>
      </c>
      <c r="B137" s="53">
        <v>3893</v>
      </c>
      <c r="C137" s="85" t="s">
        <v>4290</v>
      </c>
      <c r="D137" s="327"/>
      <c r="E137" s="328"/>
      <c r="F137" s="329" t="s">
        <v>399</v>
      </c>
      <c r="G137" s="61" t="s">
        <v>398</v>
      </c>
      <c r="H137" s="62">
        <v>0.7</v>
      </c>
      <c r="I137" s="56"/>
      <c r="J137" s="57"/>
      <c r="K137" s="58"/>
      <c r="L137" s="47"/>
      <c r="N137" s="59">
        <v>988</v>
      </c>
      <c r="O137" s="60"/>
    </row>
    <row r="138" spans="1:15" ht="16.5" customHeight="1" x14ac:dyDescent="0.2">
      <c r="A138" s="53">
        <v>1</v>
      </c>
      <c r="B138" s="53">
        <v>3894</v>
      </c>
      <c r="C138" s="85" t="s">
        <v>4291</v>
      </c>
      <c r="D138" s="108">
        <v>1411</v>
      </c>
      <c r="E138" s="25" t="s">
        <v>394</v>
      </c>
      <c r="F138" s="355"/>
      <c r="G138" s="49"/>
      <c r="H138" s="50"/>
      <c r="I138" s="56" t="s">
        <v>397</v>
      </c>
      <c r="J138" s="57" t="s">
        <v>398</v>
      </c>
      <c r="K138" s="58">
        <v>1</v>
      </c>
      <c r="L138" s="55"/>
      <c r="M138" s="49"/>
      <c r="N138" s="59">
        <v>988</v>
      </c>
      <c r="O138" s="60"/>
    </row>
    <row r="139" spans="1:15" ht="16.5" customHeight="1" x14ac:dyDescent="0.2">
      <c r="A139" s="63">
        <v>1</v>
      </c>
      <c r="B139" s="63" t="s">
        <v>1347</v>
      </c>
      <c r="C139" s="87" t="s">
        <v>4292</v>
      </c>
      <c r="D139" s="122"/>
      <c r="E139" s="106"/>
      <c r="F139" s="65"/>
      <c r="G139" s="66"/>
      <c r="H139" s="67"/>
      <c r="I139" s="68"/>
      <c r="J139" s="69"/>
      <c r="K139" s="70"/>
      <c r="L139" s="331" t="s">
        <v>400</v>
      </c>
      <c r="M139" s="332"/>
      <c r="N139" s="71">
        <v>988</v>
      </c>
      <c r="O139" s="72"/>
    </row>
    <row r="140" spans="1:15" ht="16.5" customHeight="1" x14ac:dyDescent="0.2">
      <c r="A140" s="63">
        <v>1</v>
      </c>
      <c r="B140" s="63" t="s">
        <v>1348</v>
      </c>
      <c r="C140" s="87" t="s">
        <v>4293</v>
      </c>
      <c r="D140" s="122"/>
      <c r="E140" s="106"/>
      <c r="F140" s="73"/>
      <c r="G140" s="74"/>
      <c r="H140" s="75"/>
      <c r="I140" s="68" t="s">
        <v>397</v>
      </c>
      <c r="J140" s="69" t="s">
        <v>398</v>
      </c>
      <c r="K140" s="70">
        <v>1</v>
      </c>
      <c r="L140" s="333"/>
      <c r="M140" s="334"/>
      <c r="N140" s="71">
        <v>988</v>
      </c>
      <c r="O140" s="72"/>
    </row>
    <row r="141" spans="1:15" ht="16.5" customHeight="1" x14ac:dyDescent="0.2">
      <c r="A141" s="63">
        <v>1</v>
      </c>
      <c r="B141" s="63" t="s">
        <v>1349</v>
      </c>
      <c r="C141" s="87" t="s">
        <v>4294</v>
      </c>
      <c r="D141" s="83"/>
      <c r="E141" s="106"/>
      <c r="F141" s="335" t="s">
        <v>399</v>
      </c>
      <c r="G141" s="66" t="s">
        <v>398</v>
      </c>
      <c r="H141" s="67">
        <v>0.7</v>
      </c>
      <c r="I141" s="68"/>
      <c r="J141" s="69"/>
      <c r="K141" s="70"/>
      <c r="L141" s="333"/>
      <c r="M141" s="334"/>
      <c r="N141" s="71">
        <v>692</v>
      </c>
      <c r="O141" s="72"/>
    </row>
    <row r="142" spans="1:15" ht="16.5" customHeight="1" x14ac:dyDescent="0.2">
      <c r="A142" s="63">
        <v>1</v>
      </c>
      <c r="B142" s="63" t="s">
        <v>1350</v>
      </c>
      <c r="C142" s="87" t="s">
        <v>4295</v>
      </c>
      <c r="D142" s="83"/>
      <c r="E142" s="106"/>
      <c r="F142" s="356"/>
      <c r="G142" s="74"/>
      <c r="H142" s="75"/>
      <c r="I142" s="68" t="s">
        <v>397</v>
      </c>
      <c r="J142" s="69" t="s">
        <v>398</v>
      </c>
      <c r="K142" s="70">
        <v>1</v>
      </c>
      <c r="L142" s="76" t="s">
        <v>398</v>
      </c>
      <c r="M142" s="75">
        <v>0.7</v>
      </c>
      <c r="N142" s="71">
        <v>692</v>
      </c>
      <c r="O142" s="72"/>
    </row>
    <row r="143" spans="1:15" ht="16.5" customHeight="1" x14ac:dyDescent="0.2">
      <c r="A143" s="53">
        <v>1</v>
      </c>
      <c r="B143" s="53">
        <v>3895</v>
      </c>
      <c r="C143" s="85" t="s">
        <v>4296</v>
      </c>
      <c r="D143" s="325" t="s">
        <v>1351</v>
      </c>
      <c r="E143" s="326"/>
      <c r="F143" s="77"/>
      <c r="G143" s="61"/>
      <c r="H143" s="62"/>
      <c r="I143" s="56"/>
      <c r="J143" s="57"/>
      <c r="K143" s="58"/>
      <c r="L143" s="77"/>
      <c r="M143" s="61"/>
      <c r="N143" s="59">
        <v>1494</v>
      </c>
      <c r="O143" s="60"/>
    </row>
    <row r="144" spans="1:15" ht="16.5" customHeight="1" x14ac:dyDescent="0.2">
      <c r="A144" s="53">
        <v>1</v>
      </c>
      <c r="B144" s="53">
        <v>3896</v>
      </c>
      <c r="C144" s="85" t="s">
        <v>4297</v>
      </c>
      <c r="D144" s="327"/>
      <c r="E144" s="328"/>
      <c r="F144" s="55"/>
      <c r="G144" s="49"/>
      <c r="H144" s="50"/>
      <c r="I144" s="56" t="s">
        <v>397</v>
      </c>
      <c r="J144" s="57" t="s">
        <v>398</v>
      </c>
      <c r="K144" s="58">
        <v>1</v>
      </c>
      <c r="L144" s="47"/>
      <c r="N144" s="59">
        <v>1494</v>
      </c>
      <c r="O144" s="60"/>
    </row>
    <row r="145" spans="1:15" ht="16.5" customHeight="1" x14ac:dyDescent="0.2">
      <c r="A145" s="53">
        <v>1</v>
      </c>
      <c r="B145" s="53">
        <v>3897</v>
      </c>
      <c r="C145" s="85" t="s">
        <v>4298</v>
      </c>
      <c r="D145" s="327"/>
      <c r="E145" s="328"/>
      <c r="F145" s="329" t="s">
        <v>399</v>
      </c>
      <c r="G145" s="61" t="s">
        <v>398</v>
      </c>
      <c r="H145" s="62">
        <v>0.7</v>
      </c>
      <c r="I145" s="56"/>
      <c r="J145" s="57"/>
      <c r="K145" s="58"/>
      <c r="L145" s="47"/>
      <c r="N145" s="59">
        <v>1046</v>
      </c>
      <c r="O145" s="60"/>
    </row>
    <row r="146" spans="1:15" ht="16.5" customHeight="1" x14ac:dyDescent="0.2">
      <c r="A146" s="53">
        <v>1</v>
      </c>
      <c r="B146" s="53">
        <v>3898</v>
      </c>
      <c r="C146" s="85" t="s">
        <v>4299</v>
      </c>
      <c r="D146" s="108">
        <v>1494</v>
      </c>
      <c r="E146" s="25" t="s">
        <v>394</v>
      </c>
      <c r="F146" s="355"/>
      <c r="G146" s="49"/>
      <c r="H146" s="50"/>
      <c r="I146" s="56" t="s">
        <v>397</v>
      </c>
      <c r="J146" s="57" t="s">
        <v>398</v>
      </c>
      <c r="K146" s="58">
        <v>1</v>
      </c>
      <c r="L146" s="55"/>
      <c r="M146" s="49"/>
      <c r="N146" s="59">
        <v>1046</v>
      </c>
      <c r="O146" s="60"/>
    </row>
    <row r="147" spans="1:15" ht="16.5" customHeight="1" x14ac:dyDescent="0.2">
      <c r="A147" s="63">
        <v>1</v>
      </c>
      <c r="B147" s="63" t="s">
        <v>1352</v>
      </c>
      <c r="C147" s="87" t="s">
        <v>4300</v>
      </c>
      <c r="D147" s="122"/>
      <c r="E147" s="106"/>
      <c r="F147" s="65"/>
      <c r="G147" s="66"/>
      <c r="H147" s="67"/>
      <c r="I147" s="68"/>
      <c r="J147" s="69"/>
      <c r="K147" s="70"/>
      <c r="L147" s="331" t="s">
        <v>400</v>
      </c>
      <c r="M147" s="332"/>
      <c r="N147" s="71">
        <v>1046</v>
      </c>
      <c r="O147" s="72"/>
    </row>
    <row r="148" spans="1:15" ht="16.5" customHeight="1" x14ac:dyDescent="0.2">
      <c r="A148" s="63">
        <v>1</v>
      </c>
      <c r="B148" s="63" t="s">
        <v>1353</v>
      </c>
      <c r="C148" s="87" t="s">
        <v>4301</v>
      </c>
      <c r="D148" s="122"/>
      <c r="E148" s="106"/>
      <c r="F148" s="73"/>
      <c r="G148" s="74"/>
      <c r="H148" s="75"/>
      <c r="I148" s="68" t="s">
        <v>397</v>
      </c>
      <c r="J148" s="69" t="s">
        <v>398</v>
      </c>
      <c r="K148" s="70">
        <v>1</v>
      </c>
      <c r="L148" s="333"/>
      <c r="M148" s="334"/>
      <c r="N148" s="71">
        <v>1046</v>
      </c>
      <c r="O148" s="72"/>
    </row>
    <row r="149" spans="1:15" ht="16.5" customHeight="1" x14ac:dyDescent="0.2">
      <c r="A149" s="63">
        <v>1</v>
      </c>
      <c r="B149" s="63" t="s">
        <v>1354</v>
      </c>
      <c r="C149" s="87" t="s">
        <v>4302</v>
      </c>
      <c r="D149" s="83"/>
      <c r="E149" s="106"/>
      <c r="F149" s="335" t="s">
        <v>399</v>
      </c>
      <c r="G149" s="66" t="s">
        <v>398</v>
      </c>
      <c r="H149" s="67">
        <v>0.7</v>
      </c>
      <c r="I149" s="68"/>
      <c r="J149" s="69"/>
      <c r="K149" s="70"/>
      <c r="L149" s="333"/>
      <c r="M149" s="334"/>
      <c r="N149" s="71">
        <v>732</v>
      </c>
      <c r="O149" s="72"/>
    </row>
    <row r="150" spans="1:15" ht="16.5" customHeight="1" x14ac:dyDescent="0.2">
      <c r="A150" s="63">
        <v>1</v>
      </c>
      <c r="B150" s="63" t="s">
        <v>1355</v>
      </c>
      <c r="C150" s="87" t="s">
        <v>4303</v>
      </c>
      <c r="D150" s="124"/>
      <c r="E150" s="113"/>
      <c r="F150" s="356"/>
      <c r="G150" s="74"/>
      <c r="H150" s="75"/>
      <c r="I150" s="68" t="s">
        <v>397</v>
      </c>
      <c r="J150" s="69" t="s">
        <v>398</v>
      </c>
      <c r="K150" s="70">
        <v>1</v>
      </c>
      <c r="L150" s="76" t="s">
        <v>398</v>
      </c>
      <c r="M150" s="75">
        <v>0.7</v>
      </c>
      <c r="N150" s="71">
        <v>732</v>
      </c>
      <c r="O150" s="79"/>
    </row>
    <row r="151" spans="1:15" ht="16.5" customHeight="1" x14ac:dyDescent="0.2">
      <c r="A151" s="44">
        <v>1</v>
      </c>
      <c r="B151" s="44">
        <v>3899</v>
      </c>
      <c r="C151" s="45" t="s">
        <v>4304</v>
      </c>
      <c r="D151" s="327" t="s">
        <v>1356</v>
      </c>
      <c r="E151" s="328"/>
      <c r="F151" s="47"/>
      <c r="I151" s="48"/>
      <c r="J151" s="49"/>
      <c r="K151" s="50"/>
      <c r="L151" s="47"/>
      <c r="N151" s="51">
        <v>1577</v>
      </c>
      <c r="O151" s="52" t="s">
        <v>396</v>
      </c>
    </row>
    <row r="152" spans="1:15" ht="16.5" customHeight="1" x14ac:dyDescent="0.2">
      <c r="A152" s="53">
        <v>1</v>
      </c>
      <c r="B152" s="53">
        <v>3900</v>
      </c>
      <c r="C152" s="85" t="s">
        <v>4305</v>
      </c>
      <c r="D152" s="327"/>
      <c r="E152" s="328"/>
      <c r="F152" s="55"/>
      <c r="G152" s="49"/>
      <c r="H152" s="50"/>
      <c r="I152" s="56" t="s">
        <v>397</v>
      </c>
      <c r="J152" s="57" t="s">
        <v>398</v>
      </c>
      <c r="K152" s="58">
        <v>1</v>
      </c>
      <c r="L152" s="47"/>
      <c r="N152" s="59">
        <v>1577</v>
      </c>
      <c r="O152" s="60"/>
    </row>
    <row r="153" spans="1:15" ht="16.5" customHeight="1" x14ac:dyDescent="0.2">
      <c r="A153" s="53">
        <v>1</v>
      </c>
      <c r="B153" s="53">
        <v>3901</v>
      </c>
      <c r="C153" s="85" t="s">
        <v>4306</v>
      </c>
      <c r="D153" s="327"/>
      <c r="E153" s="328"/>
      <c r="F153" s="329" t="s">
        <v>399</v>
      </c>
      <c r="G153" s="61" t="s">
        <v>398</v>
      </c>
      <c r="H153" s="62">
        <v>0.7</v>
      </c>
      <c r="I153" s="56"/>
      <c r="J153" s="57"/>
      <c r="K153" s="58"/>
      <c r="L153" s="47"/>
      <c r="N153" s="59">
        <v>1104</v>
      </c>
      <c r="O153" s="60"/>
    </row>
    <row r="154" spans="1:15" ht="16.5" customHeight="1" x14ac:dyDescent="0.2">
      <c r="A154" s="53">
        <v>1</v>
      </c>
      <c r="B154" s="53">
        <v>3902</v>
      </c>
      <c r="C154" s="85" t="s">
        <v>4307</v>
      </c>
      <c r="D154" s="108">
        <v>1577</v>
      </c>
      <c r="E154" s="25" t="s">
        <v>394</v>
      </c>
      <c r="F154" s="355"/>
      <c r="G154" s="49"/>
      <c r="H154" s="50"/>
      <c r="I154" s="56" t="s">
        <v>397</v>
      </c>
      <c r="J154" s="57" t="s">
        <v>398</v>
      </c>
      <c r="K154" s="58">
        <v>1</v>
      </c>
      <c r="L154" s="55"/>
      <c r="M154" s="49"/>
      <c r="N154" s="59">
        <v>1104</v>
      </c>
      <c r="O154" s="60"/>
    </row>
    <row r="155" spans="1:15" ht="16.5" customHeight="1" x14ac:dyDescent="0.2">
      <c r="A155" s="63">
        <v>1</v>
      </c>
      <c r="B155" s="63" t="s">
        <v>1357</v>
      </c>
      <c r="C155" s="87" t="s">
        <v>4308</v>
      </c>
      <c r="D155" s="122"/>
      <c r="E155" s="106"/>
      <c r="F155" s="65"/>
      <c r="G155" s="66"/>
      <c r="H155" s="67"/>
      <c r="I155" s="68"/>
      <c r="J155" s="69"/>
      <c r="K155" s="70"/>
      <c r="L155" s="331" t="s">
        <v>400</v>
      </c>
      <c r="M155" s="332"/>
      <c r="N155" s="71">
        <v>1104</v>
      </c>
      <c r="O155" s="72"/>
    </row>
    <row r="156" spans="1:15" ht="16.5" customHeight="1" x14ac:dyDescent="0.2">
      <c r="A156" s="63">
        <v>1</v>
      </c>
      <c r="B156" s="63" t="s">
        <v>1358</v>
      </c>
      <c r="C156" s="87" t="s">
        <v>4309</v>
      </c>
      <c r="D156" s="122"/>
      <c r="E156" s="106"/>
      <c r="F156" s="73"/>
      <c r="G156" s="74"/>
      <c r="H156" s="75"/>
      <c r="I156" s="68" t="s">
        <v>397</v>
      </c>
      <c r="J156" s="69" t="s">
        <v>398</v>
      </c>
      <c r="K156" s="70">
        <v>1</v>
      </c>
      <c r="L156" s="333"/>
      <c r="M156" s="334"/>
      <c r="N156" s="71">
        <v>1104</v>
      </c>
      <c r="O156" s="72"/>
    </row>
    <row r="157" spans="1:15" ht="16.5" customHeight="1" x14ac:dyDescent="0.2">
      <c r="A157" s="63">
        <v>1</v>
      </c>
      <c r="B157" s="63" t="s">
        <v>1359</v>
      </c>
      <c r="C157" s="87" t="s">
        <v>4310</v>
      </c>
      <c r="D157" s="83"/>
      <c r="E157" s="106"/>
      <c r="F157" s="335" t="s">
        <v>399</v>
      </c>
      <c r="G157" s="66" t="s">
        <v>398</v>
      </c>
      <c r="H157" s="67">
        <v>0.7</v>
      </c>
      <c r="I157" s="68"/>
      <c r="J157" s="69"/>
      <c r="K157" s="70"/>
      <c r="L157" s="333"/>
      <c r="M157" s="334"/>
      <c r="N157" s="71">
        <v>773</v>
      </c>
      <c r="O157" s="72"/>
    </row>
    <row r="158" spans="1:15" ht="16.5" customHeight="1" x14ac:dyDescent="0.2">
      <c r="A158" s="63">
        <v>1</v>
      </c>
      <c r="B158" s="63" t="s">
        <v>1360</v>
      </c>
      <c r="C158" s="87" t="s">
        <v>4311</v>
      </c>
      <c r="D158" s="83"/>
      <c r="E158" s="106"/>
      <c r="F158" s="356"/>
      <c r="G158" s="74"/>
      <c r="H158" s="75"/>
      <c r="I158" s="68" t="s">
        <v>397</v>
      </c>
      <c r="J158" s="69" t="s">
        <v>398</v>
      </c>
      <c r="K158" s="70">
        <v>1</v>
      </c>
      <c r="L158" s="76" t="s">
        <v>398</v>
      </c>
      <c r="M158" s="75">
        <v>0.7</v>
      </c>
      <c r="N158" s="71">
        <v>773</v>
      </c>
      <c r="O158" s="72"/>
    </row>
    <row r="159" spans="1:15" ht="16.5" customHeight="1" x14ac:dyDescent="0.2">
      <c r="A159" s="53">
        <v>1</v>
      </c>
      <c r="B159" s="53">
        <v>3903</v>
      </c>
      <c r="C159" s="85" t="s">
        <v>4312</v>
      </c>
      <c r="D159" s="325" t="s">
        <v>1361</v>
      </c>
      <c r="E159" s="326"/>
      <c r="F159" s="77"/>
      <c r="G159" s="61"/>
      <c r="H159" s="62"/>
      <c r="I159" s="56"/>
      <c r="J159" s="57"/>
      <c r="K159" s="58"/>
      <c r="L159" s="77"/>
      <c r="M159" s="61"/>
      <c r="N159" s="59">
        <v>1660</v>
      </c>
      <c r="O159" s="60"/>
    </row>
    <row r="160" spans="1:15" ht="16.5" customHeight="1" x14ac:dyDescent="0.2">
      <c r="A160" s="53">
        <v>1</v>
      </c>
      <c r="B160" s="53">
        <v>3904</v>
      </c>
      <c r="C160" s="85" t="s">
        <v>4313</v>
      </c>
      <c r="D160" s="327"/>
      <c r="E160" s="328"/>
      <c r="F160" s="55"/>
      <c r="G160" s="49"/>
      <c r="H160" s="50"/>
      <c r="I160" s="56" t="s">
        <v>397</v>
      </c>
      <c r="J160" s="57" t="s">
        <v>398</v>
      </c>
      <c r="K160" s="58">
        <v>1</v>
      </c>
      <c r="L160" s="47"/>
      <c r="N160" s="59">
        <v>1660</v>
      </c>
      <c r="O160" s="60"/>
    </row>
    <row r="161" spans="1:15" ht="16.5" customHeight="1" x14ac:dyDescent="0.2">
      <c r="A161" s="53">
        <v>1</v>
      </c>
      <c r="B161" s="53">
        <v>3905</v>
      </c>
      <c r="C161" s="85" t="s">
        <v>4314</v>
      </c>
      <c r="D161" s="327"/>
      <c r="E161" s="328"/>
      <c r="F161" s="329" t="s">
        <v>399</v>
      </c>
      <c r="G161" s="61" t="s">
        <v>398</v>
      </c>
      <c r="H161" s="62">
        <v>0.7</v>
      </c>
      <c r="I161" s="56"/>
      <c r="J161" s="57"/>
      <c r="K161" s="58"/>
      <c r="L161" s="47"/>
      <c r="N161" s="59">
        <v>1162</v>
      </c>
      <c r="O161" s="60"/>
    </row>
    <row r="162" spans="1:15" ht="16.5" customHeight="1" x14ac:dyDescent="0.2">
      <c r="A162" s="53">
        <v>1</v>
      </c>
      <c r="B162" s="53">
        <v>3906</v>
      </c>
      <c r="C162" s="85" t="s">
        <v>4315</v>
      </c>
      <c r="D162" s="108">
        <v>1660</v>
      </c>
      <c r="E162" s="25" t="s">
        <v>394</v>
      </c>
      <c r="F162" s="355"/>
      <c r="G162" s="49"/>
      <c r="H162" s="50"/>
      <c r="I162" s="56" t="s">
        <v>397</v>
      </c>
      <c r="J162" s="57" t="s">
        <v>398</v>
      </c>
      <c r="K162" s="58">
        <v>1</v>
      </c>
      <c r="L162" s="55"/>
      <c r="M162" s="49"/>
      <c r="N162" s="59">
        <v>1162</v>
      </c>
      <c r="O162" s="60"/>
    </row>
    <row r="163" spans="1:15" ht="16.5" customHeight="1" x14ac:dyDescent="0.2">
      <c r="A163" s="63">
        <v>1</v>
      </c>
      <c r="B163" s="63" t="s">
        <v>1362</v>
      </c>
      <c r="C163" s="87" t="s">
        <v>4316</v>
      </c>
      <c r="D163" s="122"/>
      <c r="E163" s="106"/>
      <c r="F163" s="65"/>
      <c r="G163" s="66"/>
      <c r="H163" s="67"/>
      <c r="I163" s="68"/>
      <c r="J163" s="69"/>
      <c r="K163" s="70"/>
      <c r="L163" s="331" t="s">
        <v>400</v>
      </c>
      <c r="M163" s="332"/>
      <c r="N163" s="71">
        <v>1162</v>
      </c>
      <c r="O163" s="72"/>
    </row>
    <row r="164" spans="1:15" ht="16.5" customHeight="1" x14ac:dyDescent="0.2">
      <c r="A164" s="63">
        <v>1</v>
      </c>
      <c r="B164" s="63" t="s">
        <v>1363</v>
      </c>
      <c r="C164" s="87" t="s">
        <v>4317</v>
      </c>
      <c r="D164" s="122"/>
      <c r="E164" s="106"/>
      <c r="F164" s="73"/>
      <c r="G164" s="74"/>
      <c r="H164" s="75"/>
      <c r="I164" s="68" t="s">
        <v>397</v>
      </c>
      <c r="J164" s="69" t="s">
        <v>398</v>
      </c>
      <c r="K164" s="70">
        <v>1</v>
      </c>
      <c r="L164" s="333"/>
      <c r="M164" s="334"/>
      <c r="N164" s="71">
        <v>1162</v>
      </c>
      <c r="O164" s="72"/>
    </row>
    <row r="165" spans="1:15" ht="16.5" customHeight="1" x14ac:dyDescent="0.2">
      <c r="A165" s="63">
        <v>1</v>
      </c>
      <c r="B165" s="63" t="s">
        <v>1364</v>
      </c>
      <c r="C165" s="87" t="s">
        <v>4318</v>
      </c>
      <c r="D165" s="83"/>
      <c r="E165" s="106"/>
      <c r="F165" s="335" t="s">
        <v>399</v>
      </c>
      <c r="G165" s="66" t="s">
        <v>398</v>
      </c>
      <c r="H165" s="67">
        <v>0.7</v>
      </c>
      <c r="I165" s="68"/>
      <c r="J165" s="69"/>
      <c r="K165" s="70"/>
      <c r="L165" s="333"/>
      <c r="M165" s="334"/>
      <c r="N165" s="71">
        <v>813</v>
      </c>
      <c r="O165" s="72"/>
    </row>
    <row r="166" spans="1:15" ht="16.5" customHeight="1" x14ac:dyDescent="0.2">
      <c r="A166" s="63">
        <v>1</v>
      </c>
      <c r="B166" s="63" t="s">
        <v>1365</v>
      </c>
      <c r="C166" s="87" t="s">
        <v>4319</v>
      </c>
      <c r="D166" s="83"/>
      <c r="E166" s="106"/>
      <c r="F166" s="356"/>
      <c r="G166" s="74"/>
      <c r="H166" s="75"/>
      <c r="I166" s="68" t="s">
        <v>397</v>
      </c>
      <c r="J166" s="69" t="s">
        <v>398</v>
      </c>
      <c r="K166" s="70">
        <v>1</v>
      </c>
      <c r="L166" s="76" t="s">
        <v>398</v>
      </c>
      <c r="M166" s="75">
        <v>0.7</v>
      </c>
      <c r="N166" s="71">
        <v>813</v>
      </c>
      <c r="O166" s="72"/>
    </row>
    <row r="167" spans="1:15" ht="16.5" customHeight="1" x14ac:dyDescent="0.2">
      <c r="A167" s="53">
        <v>1</v>
      </c>
      <c r="B167" s="53">
        <v>3907</v>
      </c>
      <c r="C167" s="85" t="s">
        <v>4320</v>
      </c>
      <c r="D167" s="325" t="s">
        <v>1366</v>
      </c>
      <c r="E167" s="326"/>
      <c r="F167" s="77"/>
      <c r="G167" s="61"/>
      <c r="H167" s="62"/>
      <c r="I167" s="56"/>
      <c r="J167" s="57"/>
      <c r="K167" s="58"/>
      <c r="L167" s="77"/>
      <c r="M167" s="61"/>
      <c r="N167" s="59">
        <v>1743</v>
      </c>
      <c r="O167" s="60"/>
    </row>
    <row r="168" spans="1:15" ht="16.5" customHeight="1" x14ac:dyDescent="0.2">
      <c r="A168" s="53">
        <v>1</v>
      </c>
      <c r="B168" s="53">
        <v>3908</v>
      </c>
      <c r="C168" s="85" t="s">
        <v>4321</v>
      </c>
      <c r="D168" s="327"/>
      <c r="E168" s="328"/>
      <c r="F168" s="55"/>
      <c r="G168" s="49"/>
      <c r="H168" s="50"/>
      <c r="I168" s="56" t="s">
        <v>397</v>
      </c>
      <c r="J168" s="57" t="s">
        <v>398</v>
      </c>
      <c r="K168" s="58">
        <v>1</v>
      </c>
      <c r="L168" s="47"/>
      <c r="N168" s="59">
        <v>1743</v>
      </c>
      <c r="O168" s="60"/>
    </row>
    <row r="169" spans="1:15" ht="16.5" customHeight="1" x14ac:dyDescent="0.2">
      <c r="A169" s="53">
        <v>1</v>
      </c>
      <c r="B169" s="53">
        <v>3909</v>
      </c>
      <c r="C169" s="85" t="s">
        <v>4322</v>
      </c>
      <c r="D169" s="327"/>
      <c r="E169" s="328"/>
      <c r="F169" s="329" t="s">
        <v>399</v>
      </c>
      <c r="G169" s="61" t="s">
        <v>398</v>
      </c>
      <c r="H169" s="62">
        <v>0.7</v>
      </c>
      <c r="I169" s="56"/>
      <c r="J169" s="57"/>
      <c r="K169" s="58"/>
      <c r="L169" s="47"/>
      <c r="N169" s="59">
        <v>1220</v>
      </c>
      <c r="O169" s="60"/>
    </row>
    <row r="170" spans="1:15" ht="16.5" customHeight="1" x14ac:dyDescent="0.2">
      <c r="A170" s="53">
        <v>1</v>
      </c>
      <c r="B170" s="53">
        <v>3910</v>
      </c>
      <c r="C170" s="85" t="s">
        <v>4323</v>
      </c>
      <c r="D170" s="108">
        <v>1743</v>
      </c>
      <c r="E170" s="25" t="s">
        <v>394</v>
      </c>
      <c r="F170" s="355"/>
      <c r="G170" s="49"/>
      <c r="H170" s="50"/>
      <c r="I170" s="56" t="s">
        <v>397</v>
      </c>
      <c r="J170" s="57" t="s">
        <v>398</v>
      </c>
      <c r="K170" s="58">
        <v>1</v>
      </c>
      <c r="L170" s="55"/>
      <c r="M170" s="49"/>
      <c r="N170" s="59">
        <v>1220</v>
      </c>
      <c r="O170" s="60"/>
    </row>
    <row r="171" spans="1:15" ht="16.5" customHeight="1" x14ac:dyDescent="0.2">
      <c r="A171" s="63">
        <v>1</v>
      </c>
      <c r="B171" s="63" t="s">
        <v>1367</v>
      </c>
      <c r="C171" s="87" t="s">
        <v>4324</v>
      </c>
      <c r="D171" s="122"/>
      <c r="E171" s="106"/>
      <c r="F171" s="65"/>
      <c r="G171" s="66"/>
      <c r="H171" s="67"/>
      <c r="I171" s="68"/>
      <c r="J171" s="69"/>
      <c r="K171" s="70"/>
      <c r="L171" s="331" t="s">
        <v>400</v>
      </c>
      <c r="M171" s="332"/>
      <c r="N171" s="71">
        <v>1220</v>
      </c>
      <c r="O171" s="72"/>
    </row>
    <row r="172" spans="1:15" ht="16.5" customHeight="1" x14ac:dyDescent="0.2">
      <c r="A172" s="63">
        <v>1</v>
      </c>
      <c r="B172" s="63" t="s">
        <v>1368</v>
      </c>
      <c r="C172" s="87" t="s">
        <v>4325</v>
      </c>
      <c r="D172" s="122"/>
      <c r="E172" s="106"/>
      <c r="F172" s="73"/>
      <c r="G172" s="74"/>
      <c r="H172" s="75"/>
      <c r="I172" s="68" t="s">
        <v>397</v>
      </c>
      <c r="J172" s="69" t="s">
        <v>398</v>
      </c>
      <c r="K172" s="70">
        <v>1</v>
      </c>
      <c r="L172" s="333"/>
      <c r="M172" s="334"/>
      <c r="N172" s="71">
        <v>1220</v>
      </c>
      <c r="O172" s="72"/>
    </row>
    <row r="173" spans="1:15" ht="16.5" customHeight="1" x14ac:dyDescent="0.2">
      <c r="A173" s="63">
        <v>1</v>
      </c>
      <c r="B173" s="63" t="s">
        <v>1369</v>
      </c>
      <c r="C173" s="87" t="s">
        <v>4326</v>
      </c>
      <c r="D173" s="83"/>
      <c r="E173" s="106"/>
      <c r="F173" s="335" t="s">
        <v>399</v>
      </c>
      <c r="G173" s="66" t="s">
        <v>398</v>
      </c>
      <c r="H173" s="67">
        <v>0.7</v>
      </c>
      <c r="I173" s="68"/>
      <c r="J173" s="69"/>
      <c r="K173" s="70"/>
      <c r="L173" s="333"/>
      <c r="M173" s="334"/>
      <c r="N173" s="71">
        <v>854</v>
      </c>
      <c r="O173" s="72"/>
    </row>
    <row r="174" spans="1:15" ht="16.5" customHeight="1" x14ac:dyDescent="0.2">
      <c r="A174" s="63">
        <v>1</v>
      </c>
      <c r="B174" s="63" t="s">
        <v>1370</v>
      </c>
      <c r="C174" s="87" t="s">
        <v>4327</v>
      </c>
      <c r="D174" s="124"/>
      <c r="E174" s="113"/>
      <c r="F174" s="356"/>
      <c r="G174" s="74"/>
      <c r="H174" s="75"/>
      <c r="I174" s="68" t="s">
        <v>397</v>
      </c>
      <c r="J174" s="69" t="s">
        <v>398</v>
      </c>
      <c r="K174" s="70">
        <v>1</v>
      </c>
      <c r="L174" s="76" t="s">
        <v>398</v>
      </c>
      <c r="M174" s="75">
        <v>0.7</v>
      </c>
      <c r="N174" s="71">
        <v>854</v>
      </c>
      <c r="O174" s="79"/>
    </row>
    <row r="175" spans="1:15" ht="16.5" customHeight="1" x14ac:dyDescent="0.2"/>
    <row r="176" spans="1:15" ht="16.5" customHeight="1" x14ac:dyDescent="0.2"/>
  </sheetData>
  <mergeCells count="84">
    <mergeCell ref="L163:M165"/>
    <mergeCell ref="F165:F166"/>
    <mergeCell ref="D167:E169"/>
    <mergeCell ref="F169:F170"/>
    <mergeCell ref="L171:M173"/>
    <mergeCell ref="F173:F174"/>
    <mergeCell ref="D151:E153"/>
    <mergeCell ref="F153:F154"/>
    <mergeCell ref="L155:M157"/>
    <mergeCell ref="F157:F158"/>
    <mergeCell ref="D159:E161"/>
    <mergeCell ref="F161:F162"/>
    <mergeCell ref="L139:M141"/>
    <mergeCell ref="F141:F142"/>
    <mergeCell ref="D143:E145"/>
    <mergeCell ref="F145:F146"/>
    <mergeCell ref="L147:M149"/>
    <mergeCell ref="F149:F150"/>
    <mergeCell ref="D127:E129"/>
    <mergeCell ref="F129:F130"/>
    <mergeCell ref="L131:M133"/>
    <mergeCell ref="F133:F134"/>
    <mergeCell ref="D135:E137"/>
    <mergeCell ref="F137:F138"/>
    <mergeCell ref="L115:M117"/>
    <mergeCell ref="F117:F118"/>
    <mergeCell ref="D119:E121"/>
    <mergeCell ref="F121:F122"/>
    <mergeCell ref="L123:M125"/>
    <mergeCell ref="F125:F126"/>
    <mergeCell ref="D103:E105"/>
    <mergeCell ref="F105:F106"/>
    <mergeCell ref="L107:M109"/>
    <mergeCell ref="F109:F110"/>
    <mergeCell ref="D111:E113"/>
    <mergeCell ref="F113:F114"/>
    <mergeCell ref="L91:M93"/>
    <mergeCell ref="F93:F94"/>
    <mergeCell ref="D95:E97"/>
    <mergeCell ref="F97:F98"/>
    <mergeCell ref="L99:M101"/>
    <mergeCell ref="F101:F102"/>
    <mergeCell ref="D79:E81"/>
    <mergeCell ref="F81:F82"/>
    <mergeCell ref="L83:M85"/>
    <mergeCell ref="F85:F86"/>
    <mergeCell ref="D87:E89"/>
    <mergeCell ref="F89:F90"/>
    <mergeCell ref="L67:M69"/>
    <mergeCell ref="F69:F70"/>
    <mergeCell ref="D71:E73"/>
    <mergeCell ref="F73:F74"/>
    <mergeCell ref="L75:M77"/>
    <mergeCell ref="F77:F78"/>
    <mergeCell ref="D55:E57"/>
    <mergeCell ref="F57:F58"/>
    <mergeCell ref="L59:M61"/>
    <mergeCell ref="F61:F62"/>
    <mergeCell ref="D63:E65"/>
    <mergeCell ref="F65:F66"/>
    <mergeCell ref="L43:M45"/>
    <mergeCell ref="F45:F46"/>
    <mergeCell ref="D47:E49"/>
    <mergeCell ref="F49:F50"/>
    <mergeCell ref="L51:M53"/>
    <mergeCell ref="F53:F54"/>
    <mergeCell ref="D31:E33"/>
    <mergeCell ref="F33:F34"/>
    <mergeCell ref="L35:M37"/>
    <mergeCell ref="F37:F38"/>
    <mergeCell ref="D39:E41"/>
    <mergeCell ref="F41:F42"/>
    <mergeCell ref="L19:M21"/>
    <mergeCell ref="F21:F22"/>
    <mergeCell ref="D23:E25"/>
    <mergeCell ref="F25:F26"/>
    <mergeCell ref="L27:M29"/>
    <mergeCell ref="F29:F30"/>
    <mergeCell ref="D7:E9"/>
    <mergeCell ref="F9:F10"/>
    <mergeCell ref="L11:M13"/>
    <mergeCell ref="F13:F14"/>
    <mergeCell ref="D15:E17"/>
    <mergeCell ref="F17:F18"/>
  </mergeCells>
  <phoneticPr fontId="1"/>
  <printOptions horizontalCentered="1"/>
  <pageMargins left="0.70866141732283472" right="0.70866141732283472" top="0.74803149606299213" bottom="0.74803149606299213" header="0.31496062992125984" footer="0.31496062992125984"/>
  <pageSetup paperSize="9" scale="62" fitToHeight="0" orientation="portrait" r:id="rId1"/>
  <headerFooter>
    <oddFooter>&amp;C&amp;"ＭＳ Ｐゴシック"&amp;14&amp;P</oddFooter>
  </headerFooter>
  <rowBreaks count="2" manualBreakCount="2">
    <brk id="78" max="14" man="1"/>
    <brk id="150"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25"/>
  <sheetViews>
    <sheetView view="pageBreakPreview" topLeftCell="A101"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33.6640625" style="23" bestFit="1" customWidth="1"/>
    <col min="4" max="4" width="4.88671875" style="23" customWidth="1"/>
    <col min="5" max="5" width="4.44140625" style="118" bestFit="1" customWidth="1"/>
    <col min="6" max="6" width="11.88671875" style="25" customWidth="1"/>
    <col min="7" max="7" width="3.44140625" style="25" bestFit="1" customWidth="1"/>
    <col min="8" max="8" width="4.44140625" style="26" bestFit="1" customWidth="1"/>
    <col min="9" max="9" width="25.33203125" style="27" bestFit="1" customWidth="1"/>
    <col min="10" max="10" width="3.44140625" style="25" bestFit="1" customWidth="1"/>
    <col min="11" max="11" width="5.44140625" style="26" bestFit="1" customWidth="1"/>
    <col min="12" max="12" width="3.44140625" style="25" bestFit="1" customWidth="1"/>
    <col min="13" max="13" width="4.44140625" style="26" bestFit="1" customWidth="1"/>
    <col min="14" max="14" width="5.33203125" style="25" bestFit="1" customWidth="1"/>
    <col min="15" max="15" width="9.88671875" style="25" customWidth="1"/>
    <col min="16" max="16" width="4.44140625" style="25" bestFit="1" customWidth="1"/>
    <col min="17" max="17" width="7.109375" style="192" customWidth="1"/>
    <col min="18" max="18" width="8.6640625" style="29" customWidth="1"/>
    <col min="19" max="16384" width="8.88671875" style="25"/>
  </cols>
  <sheetData>
    <row r="1" spans="1:18" ht="17.100000000000001" customHeight="1" x14ac:dyDescent="0.2"/>
    <row r="2" spans="1:18" ht="17.100000000000001" customHeight="1" x14ac:dyDescent="0.2"/>
    <row r="3" spans="1:18" ht="17.100000000000001" customHeight="1" x14ac:dyDescent="0.2"/>
    <row r="4" spans="1:18" ht="17.100000000000001" customHeight="1" x14ac:dyDescent="0.2">
      <c r="B4" s="30" t="s">
        <v>2679</v>
      </c>
      <c r="D4" s="81"/>
    </row>
    <row r="5" spans="1:18" ht="16.5" customHeight="1" x14ac:dyDescent="0.2">
      <c r="A5" s="31" t="s">
        <v>386</v>
      </c>
      <c r="B5" s="32"/>
      <c r="C5" s="33" t="s">
        <v>387</v>
      </c>
      <c r="D5" s="34" t="s">
        <v>388</v>
      </c>
      <c r="E5" s="119"/>
      <c r="F5" s="34"/>
      <c r="G5" s="34"/>
      <c r="H5" s="35"/>
      <c r="I5" s="34"/>
      <c r="J5" s="34"/>
      <c r="K5" s="35"/>
      <c r="L5" s="34"/>
      <c r="M5" s="35"/>
      <c r="N5" s="34"/>
      <c r="O5" s="34"/>
      <c r="P5" s="34"/>
      <c r="Q5" s="33" t="s">
        <v>389</v>
      </c>
      <c r="R5" s="33" t="s">
        <v>390</v>
      </c>
    </row>
    <row r="6" spans="1:18" ht="16.5" customHeight="1" x14ac:dyDescent="0.2">
      <c r="A6" s="37" t="s">
        <v>391</v>
      </c>
      <c r="B6" s="37" t="s">
        <v>392</v>
      </c>
      <c r="C6" s="38"/>
      <c r="D6" s="40"/>
      <c r="E6" s="121"/>
      <c r="F6" s="40"/>
      <c r="G6" s="40"/>
      <c r="H6" s="41"/>
      <c r="I6" s="40"/>
      <c r="J6" s="40"/>
      <c r="K6" s="41"/>
      <c r="L6" s="40"/>
      <c r="M6" s="41"/>
      <c r="N6" s="40"/>
      <c r="O6" s="40"/>
      <c r="P6" s="40"/>
      <c r="Q6" s="43" t="s">
        <v>393</v>
      </c>
      <c r="R6" s="43" t="s">
        <v>394</v>
      </c>
    </row>
    <row r="7" spans="1:18" ht="16.5" customHeight="1" x14ac:dyDescent="0.2">
      <c r="A7" s="44">
        <v>1</v>
      </c>
      <c r="B7" s="44">
        <v>3911</v>
      </c>
      <c r="C7" s="45" t="s">
        <v>4328</v>
      </c>
      <c r="D7" s="327" t="s">
        <v>605</v>
      </c>
      <c r="E7" s="328"/>
      <c r="F7" s="47"/>
      <c r="I7" s="48"/>
      <c r="J7" s="49"/>
      <c r="K7" s="50"/>
      <c r="L7" s="83" t="s">
        <v>422</v>
      </c>
      <c r="N7" s="78"/>
      <c r="O7" s="47"/>
      <c r="Q7" s="193">
        <v>104</v>
      </c>
      <c r="R7" s="52" t="s">
        <v>396</v>
      </c>
    </row>
    <row r="8" spans="1:18" ht="16.5" customHeight="1" x14ac:dyDescent="0.2">
      <c r="A8" s="53">
        <v>1</v>
      </c>
      <c r="B8" s="53">
        <v>3912</v>
      </c>
      <c r="C8" s="85" t="s">
        <v>4329</v>
      </c>
      <c r="D8" s="327"/>
      <c r="E8" s="328"/>
      <c r="F8" s="55"/>
      <c r="G8" s="49"/>
      <c r="H8" s="50"/>
      <c r="I8" s="56" t="s">
        <v>397</v>
      </c>
      <c r="J8" s="57" t="s">
        <v>398</v>
      </c>
      <c r="K8" s="58">
        <v>1</v>
      </c>
      <c r="L8" s="47" t="s">
        <v>398</v>
      </c>
      <c r="M8" s="26">
        <v>0.25</v>
      </c>
      <c r="N8" s="345" t="s">
        <v>423</v>
      </c>
      <c r="O8" s="47"/>
      <c r="Q8" s="194">
        <v>104</v>
      </c>
      <c r="R8" s="60"/>
    </row>
    <row r="9" spans="1:18" ht="16.5" customHeight="1" x14ac:dyDescent="0.2">
      <c r="A9" s="53">
        <v>1</v>
      </c>
      <c r="B9" s="53">
        <v>3913</v>
      </c>
      <c r="C9" s="85" t="s">
        <v>4330</v>
      </c>
      <c r="D9" s="327"/>
      <c r="E9" s="328"/>
      <c r="F9" s="329" t="s">
        <v>399</v>
      </c>
      <c r="G9" s="61" t="s">
        <v>398</v>
      </c>
      <c r="H9" s="62">
        <v>0.7</v>
      </c>
      <c r="I9" s="56"/>
      <c r="J9" s="57"/>
      <c r="K9" s="58"/>
      <c r="L9" s="47"/>
      <c r="N9" s="345"/>
      <c r="O9" s="47"/>
      <c r="Q9" s="194">
        <v>73</v>
      </c>
      <c r="R9" s="60"/>
    </row>
    <row r="10" spans="1:18" ht="16.5" customHeight="1" x14ac:dyDescent="0.2">
      <c r="A10" s="53">
        <v>1</v>
      </c>
      <c r="B10" s="53">
        <v>3914</v>
      </c>
      <c r="C10" s="85" t="s">
        <v>4331</v>
      </c>
      <c r="D10" s="108">
        <v>83</v>
      </c>
      <c r="E10" s="25" t="s">
        <v>394</v>
      </c>
      <c r="F10" s="355"/>
      <c r="G10" s="49"/>
      <c r="H10" s="50"/>
      <c r="I10" s="56" t="s">
        <v>397</v>
      </c>
      <c r="J10" s="57" t="s">
        <v>398</v>
      </c>
      <c r="K10" s="58">
        <v>1</v>
      </c>
      <c r="L10" s="47"/>
      <c r="N10" s="78"/>
      <c r="O10" s="55"/>
      <c r="P10" s="49"/>
      <c r="Q10" s="194">
        <v>73</v>
      </c>
      <c r="R10" s="60"/>
    </row>
    <row r="11" spans="1:18" ht="16.5" customHeight="1" x14ac:dyDescent="0.2">
      <c r="A11" s="63">
        <v>1</v>
      </c>
      <c r="B11" s="63" t="s">
        <v>1371</v>
      </c>
      <c r="C11" s="87" t="s">
        <v>4332</v>
      </c>
      <c r="D11" s="122"/>
      <c r="E11" s="106"/>
      <c r="F11" s="65"/>
      <c r="G11" s="66"/>
      <c r="H11" s="67"/>
      <c r="I11" s="68"/>
      <c r="J11" s="69"/>
      <c r="K11" s="70"/>
      <c r="L11" s="47"/>
      <c r="N11" s="78"/>
      <c r="O11" s="331" t="s">
        <v>400</v>
      </c>
      <c r="P11" s="332"/>
      <c r="Q11" s="195">
        <v>73</v>
      </c>
      <c r="R11" s="72"/>
    </row>
    <row r="12" spans="1:18" ht="16.5" customHeight="1" x14ac:dyDescent="0.2">
      <c r="A12" s="63">
        <v>1</v>
      </c>
      <c r="B12" s="63" t="s">
        <v>1372</v>
      </c>
      <c r="C12" s="87" t="s">
        <v>4333</v>
      </c>
      <c r="D12" s="122"/>
      <c r="E12" s="106"/>
      <c r="F12" s="73"/>
      <c r="G12" s="74"/>
      <c r="H12" s="75"/>
      <c r="I12" s="68" t="s">
        <v>397</v>
      </c>
      <c r="J12" s="69" t="s">
        <v>398</v>
      </c>
      <c r="K12" s="70">
        <v>1</v>
      </c>
      <c r="L12" s="47"/>
      <c r="N12" s="78"/>
      <c r="O12" s="333"/>
      <c r="P12" s="334"/>
      <c r="Q12" s="195">
        <v>73</v>
      </c>
      <c r="R12" s="72"/>
    </row>
    <row r="13" spans="1:18" ht="16.5" customHeight="1" x14ac:dyDescent="0.2">
      <c r="A13" s="63">
        <v>1</v>
      </c>
      <c r="B13" s="63" t="s">
        <v>1373</v>
      </c>
      <c r="C13" s="87" t="s">
        <v>4334</v>
      </c>
      <c r="D13" s="83"/>
      <c r="E13" s="106"/>
      <c r="F13" s="335" t="s">
        <v>399</v>
      </c>
      <c r="G13" s="66" t="s">
        <v>398</v>
      </c>
      <c r="H13" s="67">
        <v>0.7</v>
      </c>
      <c r="I13" s="68"/>
      <c r="J13" s="69"/>
      <c r="K13" s="70"/>
      <c r="L13" s="47"/>
      <c r="N13" s="78"/>
      <c r="O13" s="333"/>
      <c r="P13" s="334"/>
      <c r="Q13" s="195">
        <v>51</v>
      </c>
      <c r="R13" s="72"/>
    </row>
    <row r="14" spans="1:18" ht="16.5" customHeight="1" x14ac:dyDescent="0.2">
      <c r="A14" s="63">
        <v>1</v>
      </c>
      <c r="B14" s="63" t="s">
        <v>1374</v>
      </c>
      <c r="C14" s="87" t="s">
        <v>4335</v>
      </c>
      <c r="D14" s="83"/>
      <c r="E14" s="106"/>
      <c r="F14" s="356"/>
      <c r="G14" s="74"/>
      <c r="H14" s="75"/>
      <c r="I14" s="68" t="s">
        <v>397</v>
      </c>
      <c r="J14" s="69" t="s">
        <v>398</v>
      </c>
      <c r="K14" s="70">
        <v>1</v>
      </c>
      <c r="L14" s="47"/>
      <c r="N14" s="78"/>
      <c r="O14" s="76" t="s">
        <v>398</v>
      </c>
      <c r="P14" s="75">
        <v>0.7</v>
      </c>
      <c r="Q14" s="195">
        <v>51</v>
      </c>
      <c r="R14" s="72"/>
    </row>
    <row r="15" spans="1:18" ht="16.5" customHeight="1" x14ac:dyDescent="0.2">
      <c r="A15" s="53">
        <v>1</v>
      </c>
      <c r="B15" s="53">
        <v>3915</v>
      </c>
      <c r="C15" s="85" t="s">
        <v>4336</v>
      </c>
      <c r="D15" s="325" t="s">
        <v>800</v>
      </c>
      <c r="E15" s="326"/>
      <c r="F15" s="77"/>
      <c r="G15" s="61"/>
      <c r="H15" s="62"/>
      <c r="I15" s="56"/>
      <c r="J15" s="57"/>
      <c r="K15" s="58"/>
      <c r="L15" s="47"/>
      <c r="N15" s="78"/>
      <c r="O15" s="77"/>
      <c r="P15" s="61"/>
      <c r="Q15" s="194">
        <v>208</v>
      </c>
      <c r="R15" s="60"/>
    </row>
    <row r="16" spans="1:18" ht="16.5" customHeight="1" x14ac:dyDescent="0.2">
      <c r="A16" s="53">
        <v>1</v>
      </c>
      <c r="B16" s="53">
        <v>3916</v>
      </c>
      <c r="C16" s="85" t="s">
        <v>4337</v>
      </c>
      <c r="D16" s="327"/>
      <c r="E16" s="328"/>
      <c r="F16" s="55"/>
      <c r="G16" s="49"/>
      <c r="H16" s="50"/>
      <c r="I16" s="56" t="s">
        <v>397</v>
      </c>
      <c r="J16" s="57" t="s">
        <v>398</v>
      </c>
      <c r="K16" s="58">
        <v>1</v>
      </c>
      <c r="L16" s="47"/>
      <c r="N16" s="78"/>
      <c r="O16" s="47"/>
      <c r="Q16" s="194">
        <v>208</v>
      </c>
      <c r="R16" s="60"/>
    </row>
    <row r="17" spans="1:18" ht="16.5" customHeight="1" x14ac:dyDescent="0.2">
      <c r="A17" s="53">
        <v>1</v>
      </c>
      <c r="B17" s="53">
        <v>3917</v>
      </c>
      <c r="C17" s="85" t="s">
        <v>4338</v>
      </c>
      <c r="D17" s="327"/>
      <c r="E17" s="328"/>
      <c r="F17" s="329" t="s">
        <v>399</v>
      </c>
      <c r="G17" s="61" t="s">
        <v>398</v>
      </c>
      <c r="H17" s="62">
        <v>0.7</v>
      </c>
      <c r="I17" s="56"/>
      <c r="J17" s="57"/>
      <c r="K17" s="58"/>
      <c r="L17" s="47"/>
      <c r="N17" s="78"/>
      <c r="O17" s="47"/>
      <c r="Q17" s="194">
        <v>145</v>
      </c>
      <c r="R17" s="60"/>
    </row>
    <row r="18" spans="1:18" ht="16.5" customHeight="1" x14ac:dyDescent="0.2">
      <c r="A18" s="53">
        <v>1</v>
      </c>
      <c r="B18" s="53">
        <v>3918</v>
      </c>
      <c r="C18" s="85" t="s">
        <v>4339</v>
      </c>
      <c r="D18" s="108">
        <v>166</v>
      </c>
      <c r="E18" s="25" t="s">
        <v>394</v>
      </c>
      <c r="F18" s="327"/>
      <c r="G18" s="49"/>
      <c r="H18" s="50"/>
      <c r="I18" s="56" t="s">
        <v>397</v>
      </c>
      <c r="J18" s="57" t="s">
        <v>398</v>
      </c>
      <c r="K18" s="58">
        <v>1</v>
      </c>
      <c r="L18" s="47"/>
      <c r="N18" s="78"/>
      <c r="O18" s="55"/>
      <c r="P18" s="49"/>
      <c r="Q18" s="194">
        <v>145</v>
      </c>
      <c r="R18" s="60"/>
    </row>
    <row r="19" spans="1:18" ht="16.5" customHeight="1" x14ac:dyDescent="0.2">
      <c r="A19" s="63">
        <v>1</v>
      </c>
      <c r="B19" s="63" t="s">
        <v>1375</v>
      </c>
      <c r="C19" s="87" t="s">
        <v>4340</v>
      </c>
      <c r="D19" s="83"/>
      <c r="E19" s="106"/>
      <c r="F19" s="65"/>
      <c r="G19" s="66"/>
      <c r="H19" s="67"/>
      <c r="I19" s="68"/>
      <c r="J19" s="69"/>
      <c r="K19" s="70"/>
      <c r="L19" s="47"/>
      <c r="N19" s="78"/>
      <c r="O19" s="331" t="s">
        <v>400</v>
      </c>
      <c r="P19" s="332"/>
      <c r="Q19" s="195">
        <v>146</v>
      </c>
      <c r="R19" s="72"/>
    </row>
    <row r="20" spans="1:18" ht="16.5" customHeight="1" x14ac:dyDescent="0.2">
      <c r="A20" s="63">
        <v>1</v>
      </c>
      <c r="B20" s="63" t="s">
        <v>1376</v>
      </c>
      <c r="C20" s="87" t="s">
        <v>4341</v>
      </c>
      <c r="D20" s="83"/>
      <c r="E20" s="106"/>
      <c r="F20" s="73"/>
      <c r="G20" s="74"/>
      <c r="H20" s="75"/>
      <c r="I20" s="68" t="s">
        <v>397</v>
      </c>
      <c r="J20" s="69" t="s">
        <v>398</v>
      </c>
      <c r="K20" s="70">
        <v>1</v>
      </c>
      <c r="L20" s="47"/>
      <c r="N20" s="78"/>
      <c r="O20" s="333"/>
      <c r="P20" s="334"/>
      <c r="Q20" s="195">
        <v>146</v>
      </c>
      <c r="R20" s="72"/>
    </row>
    <row r="21" spans="1:18" ht="16.5" customHeight="1" x14ac:dyDescent="0.2">
      <c r="A21" s="63">
        <v>1</v>
      </c>
      <c r="B21" s="63" t="s">
        <v>1377</v>
      </c>
      <c r="C21" s="87" t="s">
        <v>4342</v>
      </c>
      <c r="D21" s="83"/>
      <c r="E21" s="106"/>
      <c r="F21" s="335" t="s">
        <v>399</v>
      </c>
      <c r="G21" s="66" t="s">
        <v>398</v>
      </c>
      <c r="H21" s="67">
        <v>0.7</v>
      </c>
      <c r="I21" s="68"/>
      <c r="J21" s="69"/>
      <c r="K21" s="70"/>
      <c r="L21" s="47"/>
      <c r="N21" s="78"/>
      <c r="O21" s="333"/>
      <c r="P21" s="334"/>
      <c r="Q21" s="195">
        <v>102</v>
      </c>
      <c r="R21" s="72"/>
    </row>
    <row r="22" spans="1:18" ht="16.5" customHeight="1" x14ac:dyDescent="0.2">
      <c r="A22" s="63">
        <v>1</v>
      </c>
      <c r="B22" s="63" t="s">
        <v>1378</v>
      </c>
      <c r="C22" s="87" t="s">
        <v>4343</v>
      </c>
      <c r="D22" s="83"/>
      <c r="E22" s="106"/>
      <c r="F22" s="333"/>
      <c r="G22" s="74"/>
      <c r="H22" s="75"/>
      <c r="I22" s="68" t="s">
        <v>397</v>
      </c>
      <c r="J22" s="69" t="s">
        <v>398</v>
      </c>
      <c r="K22" s="70">
        <v>1</v>
      </c>
      <c r="L22" s="47"/>
      <c r="N22" s="78"/>
      <c r="O22" s="76" t="s">
        <v>398</v>
      </c>
      <c r="P22" s="75">
        <v>0.7</v>
      </c>
      <c r="Q22" s="195">
        <v>102</v>
      </c>
      <c r="R22" s="72"/>
    </row>
    <row r="23" spans="1:18" ht="16.5" customHeight="1" x14ac:dyDescent="0.2">
      <c r="A23" s="53">
        <v>1</v>
      </c>
      <c r="B23" s="53">
        <v>3919</v>
      </c>
      <c r="C23" s="85" t="s">
        <v>4344</v>
      </c>
      <c r="D23" s="325" t="s">
        <v>817</v>
      </c>
      <c r="E23" s="326"/>
      <c r="F23" s="77"/>
      <c r="G23" s="61"/>
      <c r="H23" s="62"/>
      <c r="I23" s="56"/>
      <c r="J23" s="57"/>
      <c r="K23" s="58"/>
      <c r="L23" s="47"/>
      <c r="N23" s="78"/>
      <c r="O23" s="77"/>
      <c r="P23" s="61"/>
      <c r="Q23" s="194">
        <v>311</v>
      </c>
      <c r="R23" s="60"/>
    </row>
    <row r="24" spans="1:18" ht="16.5" customHeight="1" x14ac:dyDescent="0.2">
      <c r="A24" s="53">
        <v>1</v>
      </c>
      <c r="B24" s="53">
        <v>3920</v>
      </c>
      <c r="C24" s="85" t="s">
        <v>4345</v>
      </c>
      <c r="D24" s="327"/>
      <c r="E24" s="328"/>
      <c r="F24" s="55"/>
      <c r="G24" s="49"/>
      <c r="H24" s="50"/>
      <c r="I24" s="56" t="s">
        <v>397</v>
      </c>
      <c r="J24" s="57" t="s">
        <v>398</v>
      </c>
      <c r="K24" s="58">
        <v>1</v>
      </c>
      <c r="L24" s="47"/>
      <c r="N24" s="78"/>
      <c r="O24" s="47"/>
      <c r="Q24" s="194">
        <v>311</v>
      </c>
      <c r="R24" s="60"/>
    </row>
    <row r="25" spans="1:18" ht="16.5" customHeight="1" x14ac:dyDescent="0.2">
      <c r="A25" s="53">
        <v>1</v>
      </c>
      <c r="B25" s="53">
        <v>3921</v>
      </c>
      <c r="C25" s="85" t="s">
        <v>4346</v>
      </c>
      <c r="D25" s="327"/>
      <c r="E25" s="328"/>
      <c r="F25" s="329" t="s">
        <v>399</v>
      </c>
      <c r="G25" s="61" t="s">
        <v>398</v>
      </c>
      <c r="H25" s="62">
        <v>0.7</v>
      </c>
      <c r="I25" s="56"/>
      <c r="J25" s="57"/>
      <c r="K25" s="58"/>
      <c r="L25" s="47"/>
      <c r="N25" s="78"/>
      <c r="O25" s="47"/>
      <c r="Q25" s="194">
        <v>218</v>
      </c>
      <c r="R25" s="60"/>
    </row>
    <row r="26" spans="1:18" ht="16.5" customHeight="1" x14ac:dyDescent="0.2">
      <c r="A26" s="53">
        <v>1</v>
      </c>
      <c r="B26" s="53">
        <v>3922</v>
      </c>
      <c r="C26" s="85" t="s">
        <v>4347</v>
      </c>
      <c r="D26" s="108">
        <v>249</v>
      </c>
      <c r="E26" s="25" t="s">
        <v>394</v>
      </c>
      <c r="F26" s="355"/>
      <c r="G26" s="49"/>
      <c r="H26" s="50"/>
      <c r="I26" s="56" t="s">
        <v>397</v>
      </c>
      <c r="J26" s="57" t="s">
        <v>398</v>
      </c>
      <c r="K26" s="58">
        <v>1</v>
      </c>
      <c r="L26" s="47"/>
      <c r="N26" s="78"/>
      <c r="O26" s="55"/>
      <c r="P26" s="49"/>
      <c r="Q26" s="194">
        <v>218</v>
      </c>
      <c r="R26" s="60"/>
    </row>
    <row r="27" spans="1:18" ht="16.5" customHeight="1" x14ac:dyDescent="0.2">
      <c r="A27" s="63">
        <v>1</v>
      </c>
      <c r="B27" s="63" t="s">
        <v>1379</v>
      </c>
      <c r="C27" s="87" t="s">
        <v>4348</v>
      </c>
      <c r="D27" s="122"/>
      <c r="E27" s="106"/>
      <c r="F27" s="65"/>
      <c r="G27" s="66"/>
      <c r="H27" s="67"/>
      <c r="I27" s="68"/>
      <c r="J27" s="69"/>
      <c r="K27" s="70"/>
      <c r="L27" s="47"/>
      <c r="N27" s="78"/>
      <c r="O27" s="331" t="s">
        <v>400</v>
      </c>
      <c r="P27" s="332"/>
      <c r="Q27" s="195">
        <v>218</v>
      </c>
      <c r="R27" s="72"/>
    </row>
    <row r="28" spans="1:18" ht="16.5" customHeight="1" x14ac:dyDescent="0.2">
      <c r="A28" s="63">
        <v>1</v>
      </c>
      <c r="B28" s="63" t="s">
        <v>1380</v>
      </c>
      <c r="C28" s="87" t="s">
        <v>4349</v>
      </c>
      <c r="D28" s="122"/>
      <c r="E28" s="106"/>
      <c r="F28" s="73"/>
      <c r="G28" s="74"/>
      <c r="H28" s="75"/>
      <c r="I28" s="68" t="s">
        <v>397</v>
      </c>
      <c r="J28" s="69" t="s">
        <v>398</v>
      </c>
      <c r="K28" s="70">
        <v>1</v>
      </c>
      <c r="L28" s="47"/>
      <c r="N28" s="78"/>
      <c r="O28" s="333"/>
      <c r="P28" s="334"/>
      <c r="Q28" s="195">
        <v>218</v>
      </c>
      <c r="R28" s="72"/>
    </row>
    <row r="29" spans="1:18" ht="16.5" customHeight="1" x14ac:dyDescent="0.2">
      <c r="A29" s="63">
        <v>1</v>
      </c>
      <c r="B29" s="63" t="s">
        <v>1381</v>
      </c>
      <c r="C29" s="87" t="s">
        <v>4350</v>
      </c>
      <c r="D29" s="83"/>
      <c r="E29" s="106"/>
      <c r="F29" s="335" t="s">
        <v>399</v>
      </c>
      <c r="G29" s="66" t="s">
        <v>398</v>
      </c>
      <c r="H29" s="67">
        <v>0.7</v>
      </c>
      <c r="I29" s="68"/>
      <c r="J29" s="69"/>
      <c r="K29" s="70"/>
      <c r="L29" s="47"/>
      <c r="N29" s="78"/>
      <c r="O29" s="333"/>
      <c r="P29" s="334"/>
      <c r="Q29" s="195">
        <v>153</v>
      </c>
      <c r="R29" s="72"/>
    </row>
    <row r="30" spans="1:18" ht="16.5" customHeight="1" x14ac:dyDescent="0.2">
      <c r="A30" s="63">
        <v>1</v>
      </c>
      <c r="B30" s="63" t="s">
        <v>1382</v>
      </c>
      <c r="C30" s="87" t="s">
        <v>4351</v>
      </c>
      <c r="D30" s="83"/>
      <c r="E30" s="106"/>
      <c r="F30" s="356"/>
      <c r="G30" s="74"/>
      <c r="H30" s="75"/>
      <c r="I30" s="68" t="s">
        <v>397</v>
      </c>
      <c r="J30" s="69" t="s">
        <v>398</v>
      </c>
      <c r="K30" s="70">
        <v>1</v>
      </c>
      <c r="L30" s="47"/>
      <c r="N30" s="78"/>
      <c r="O30" s="76" t="s">
        <v>398</v>
      </c>
      <c r="P30" s="75">
        <v>0.7</v>
      </c>
      <c r="Q30" s="195">
        <v>153</v>
      </c>
      <c r="R30" s="72"/>
    </row>
    <row r="31" spans="1:18" ht="16.5" customHeight="1" x14ac:dyDescent="0.2">
      <c r="A31" s="53">
        <v>1</v>
      </c>
      <c r="B31" s="53">
        <v>3923</v>
      </c>
      <c r="C31" s="85" t="s">
        <v>4352</v>
      </c>
      <c r="D31" s="325" t="s">
        <v>830</v>
      </c>
      <c r="E31" s="326"/>
      <c r="F31" s="77"/>
      <c r="G31" s="61"/>
      <c r="H31" s="62"/>
      <c r="I31" s="56"/>
      <c r="J31" s="57"/>
      <c r="K31" s="58"/>
      <c r="L31" s="47"/>
      <c r="N31" s="78"/>
      <c r="O31" s="77"/>
      <c r="P31" s="61"/>
      <c r="Q31" s="194">
        <v>415</v>
      </c>
      <c r="R31" s="60"/>
    </row>
    <row r="32" spans="1:18" ht="16.5" customHeight="1" x14ac:dyDescent="0.2">
      <c r="A32" s="53">
        <v>1</v>
      </c>
      <c r="B32" s="53">
        <v>3924</v>
      </c>
      <c r="C32" s="85" t="s">
        <v>4353</v>
      </c>
      <c r="D32" s="327"/>
      <c r="E32" s="328"/>
      <c r="F32" s="55"/>
      <c r="G32" s="49"/>
      <c r="H32" s="50"/>
      <c r="I32" s="56" t="s">
        <v>397</v>
      </c>
      <c r="J32" s="57" t="s">
        <v>398</v>
      </c>
      <c r="K32" s="58">
        <v>1</v>
      </c>
      <c r="L32" s="47"/>
      <c r="N32" s="78"/>
      <c r="O32" s="47"/>
      <c r="Q32" s="194">
        <v>415</v>
      </c>
      <c r="R32" s="60"/>
    </row>
    <row r="33" spans="1:18" ht="16.5" customHeight="1" x14ac:dyDescent="0.2">
      <c r="A33" s="53">
        <v>1</v>
      </c>
      <c r="B33" s="53">
        <v>3925</v>
      </c>
      <c r="C33" s="85" t="s">
        <v>4354</v>
      </c>
      <c r="D33" s="327"/>
      <c r="E33" s="328"/>
      <c r="F33" s="329" t="s">
        <v>399</v>
      </c>
      <c r="G33" s="61" t="s">
        <v>398</v>
      </c>
      <c r="H33" s="62">
        <v>0.7</v>
      </c>
      <c r="I33" s="56"/>
      <c r="J33" s="57"/>
      <c r="K33" s="58"/>
      <c r="L33" s="47"/>
      <c r="N33" s="78"/>
      <c r="O33" s="47"/>
      <c r="Q33" s="194">
        <v>290</v>
      </c>
      <c r="R33" s="60"/>
    </row>
    <row r="34" spans="1:18" ht="16.5" customHeight="1" x14ac:dyDescent="0.2">
      <c r="A34" s="53">
        <v>1</v>
      </c>
      <c r="B34" s="53">
        <v>3926</v>
      </c>
      <c r="C34" s="85" t="s">
        <v>4355</v>
      </c>
      <c r="D34" s="108">
        <v>332</v>
      </c>
      <c r="E34" s="25" t="s">
        <v>394</v>
      </c>
      <c r="F34" s="355"/>
      <c r="G34" s="49"/>
      <c r="H34" s="50"/>
      <c r="I34" s="56" t="s">
        <v>397</v>
      </c>
      <c r="J34" s="57" t="s">
        <v>398</v>
      </c>
      <c r="K34" s="58">
        <v>1</v>
      </c>
      <c r="L34" s="47"/>
      <c r="N34" s="78"/>
      <c r="O34" s="55"/>
      <c r="P34" s="49"/>
      <c r="Q34" s="194">
        <v>290</v>
      </c>
      <c r="R34" s="60"/>
    </row>
    <row r="35" spans="1:18" ht="16.5" customHeight="1" x14ac:dyDescent="0.2">
      <c r="A35" s="63">
        <v>1</v>
      </c>
      <c r="B35" s="63" t="s">
        <v>1383</v>
      </c>
      <c r="C35" s="87" t="s">
        <v>4356</v>
      </c>
      <c r="D35" s="122"/>
      <c r="E35" s="106"/>
      <c r="F35" s="65"/>
      <c r="G35" s="66"/>
      <c r="H35" s="67"/>
      <c r="I35" s="68"/>
      <c r="J35" s="69"/>
      <c r="K35" s="70"/>
      <c r="L35" s="47"/>
      <c r="N35" s="78"/>
      <c r="O35" s="331" t="s">
        <v>400</v>
      </c>
      <c r="P35" s="332"/>
      <c r="Q35" s="195">
        <v>291</v>
      </c>
      <c r="R35" s="72"/>
    </row>
    <row r="36" spans="1:18" ht="16.5" customHeight="1" x14ac:dyDescent="0.2">
      <c r="A36" s="63">
        <v>1</v>
      </c>
      <c r="B36" s="63" t="s">
        <v>1384</v>
      </c>
      <c r="C36" s="87" t="s">
        <v>4357</v>
      </c>
      <c r="D36" s="122"/>
      <c r="E36" s="106"/>
      <c r="F36" s="73"/>
      <c r="G36" s="74"/>
      <c r="H36" s="75"/>
      <c r="I36" s="68" t="s">
        <v>397</v>
      </c>
      <c r="J36" s="69" t="s">
        <v>398</v>
      </c>
      <c r="K36" s="70">
        <v>1</v>
      </c>
      <c r="L36" s="47"/>
      <c r="N36" s="78"/>
      <c r="O36" s="333"/>
      <c r="P36" s="334"/>
      <c r="Q36" s="195">
        <v>291</v>
      </c>
      <c r="R36" s="72"/>
    </row>
    <row r="37" spans="1:18" ht="16.5" customHeight="1" x14ac:dyDescent="0.2">
      <c r="A37" s="63">
        <v>1</v>
      </c>
      <c r="B37" s="63" t="s">
        <v>1385</v>
      </c>
      <c r="C37" s="87" t="s">
        <v>4358</v>
      </c>
      <c r="D37" s="83"/>
      <c r="E37" s="106"/>
      <c r="F37" s="335" t="s">
        <v>399</v>
      </c>
      <c r="G37" s="66" t="s">
        <v>398</v>
      </c>
      <c r="H37" s="67">
        <v>0.7</v>
      </c>
      <c r="I37" s="68"/>
      <c r="J37" s="69"/>
      <c r="K37" s="70"/>
      <c r="L37" s="47"/>
      <c r="N37" s="78"/>
      <c r="O37" s="333"/>
      <c r="P37" s="334"/>
      <c r="Q37" s="195">
        <v>203</v>
      </c>
      <c r="R37" s="72"/>
    </row>
    <row r="38" spans="1:18" ht="16.5" customHeight="1" x14ac:dyDescent="0.2">
      <c r="A38" s="63">
        <v>1</v>
      </c>
      <c r="B38" s="63" t="s">
        <v>1386</v>
      </c>
      <c r="C38" s="87" t="s">
        <v>4359</v>
      </c>
      <c r="D38" s="83"/>
      <c r="E38" s="106"/>
      <c r="F38" s="356"/>
      <c r="G38" s="74"/>
      <c r="H38" s="75"/>
      <c r="I38" s="68" t="s">
        <v>397</v>
      </c>
      <c r="J38" s="69" t="s">
        <v>398</v>
      </c>
      <c r="K38" s="70">
        <v>1</v>
      </c>
      <c r="L38" s="47"/>
      <c r="N38" s="78"/>
      <c r="O38" s="76" t="s">
        <v>398</v>
      </c>
      <c r="P38" s="75">
        <v>0.7</v>
      </c>
      <c r="Q38" s="195">
        <v>203</v>
      </c>
      <c r="R38" s="72"/>
    </row>
    <row r="39" spans="1:18" ht="16.5" customHeight="1" x14ac:dyDescent="0.2">
      <c r="A39" s="53">
        <v>1</v>
      </c>
      <c r="B39" s="53">
        <v>3927</v>
      </c>
      <c r="C39" s="85" t="s">
        <v>4360</v>
      </c>
      <c r="D39" s="325" t="s">
        <v>839</v>
      </c>
      <c r="E39" s="326"/>
      <c r="F39" s="77"/>
      <c r="G39" s="61"/>
      <c r="H39" s="62"/>
      <c r="I39" s="56"/>
      <c r="J39" s="57"/>
      <c r="K39" s="58"/>
      <c r="L39" s="47"/>
      <c r="N39" s="78"/>
      <c r="O39" s="77"/>
      <c r="P39" s="61"/>
      <c r="Q39" s="194">
        <v>519</v>
      </c>
      <c r="R39" s="60"/>
    </row>
    <row r="40" spans="1:18" ht="16.5" customHeight="1" x14ac:dyDescent="0.2">
      <c r="A40" s="53">
        <v>1</v>
      </c>
      <c r="B40" s="53">
        <v>3928</v>
      </c>
      <c r="C40" s="85" t="s">
        <v>4361</v>
      </c>
      <c r="D40" s="327"/>
      <c r="E40" s="328"/>
      <c r="F40" s="55"/>
      <c r="G40" s="49"/>
      <c r="H40" s="50"/>
      <c r="I40" s="56" t="s">
        <v>397</v>
      </c>
      <c r="J40" s="57" t="s">
        <v>398</v>
      </c>
      <c r="K40" s="58">
        <v>1</v>
      </c>
      <c r="L40" s="47"/>
      <c r="N40" s="78"/>
      <c r="O40" s="47"/>
      <c r="Q40" s="194">
        <v>519</v>
      </c>
      <c r="R40" s="60"/>
    </row>
    <row r="41" spans="1:18" ht="16.5" customHeight="1" x14ac:dyDescent="0.2">
      <c r="A41" s="53">
        <v>1</v>
      </c>
      <c r="B41" s="53">
        <v>3929</v>
      </c>
      <c r="C41" s="85" t="s">
        <v>4362</v>
      </c>
      <c r="D41" s="327"/>
      <c r="E41" s="328"/>
      <c r="F41" s="329" t="s">
        <v>399</v>
      </c>
      <c r="G41" s="61" t="s">
        <v>398</v>
      </c>
      <c r="H41" s="62">
        <v>0.7</v>
      </c>
      <c r="I41" s="56"/>
      <c r="J41" s="57"/>
      <c r="K41" s="58"/>
      <c r="L41" s="47"/>
      <c r="N41" s="78"/>
      <c r="O41" s="47"/>
      <c r="Q41" s="194">
        <v>364</v>
      </c>
      <c r="R41" s="60"/>
    </row>
    <row r="42" spans="1:18" ht="16.5" customHeight="1" x14ac:dyDescent="0.2">
      <c r="A42" s="53">
        <v>1</v>
      </c>
      <c r="B42" s="53">
        <v>3930</v>
      </c>
      <c r="C42" s="85" t="s">
        <v>4363</v>
      </c>
      <c r="D42" s="108">
        <v>415</v>
      </c>
      <c r="E42" s="25" t="s">
        <v>394</v>
      </c>
      <c r="F42" s="355"/>
      <c r="G42" s="49"/>
      <c r="H42" s="50"/>
      <c r="I42" s="56" t="s">
        <v>397</v>
      </c>
      <c r="J42" s="57" t="s">
        <v>398</v>
      </c>
      <c r="K42" s="58">
        <v>1</v>
      </c>
      <c r="L42" s="47"/>
      <c r="N42" s="78"/>
      <c r="O42" s="55"/>
      <c r="P42" s="49"/>
      <c r="Q42" s="194">
        <v>364</v>
      </c>
      <c r="R42" s="60"/>
    </row>
    <row r="43" spans="1:18" ht="16.5" customHeight="1" x14ac:dyDescent="0.2">
      <c r="A43" s="63">
        <v>1</v>
      </c>
      <c r="B43" s="63" t="s">
        <v>1387</v>
      </c>
      <c r="C43" s="87" t="s">
        <v>4364</v>
      </c>
      <c r="D43" s="122"/>
      <c r="E43" s="106"/>
      <c r="F43" s="65"/>
      <c r="G43" s="66"/>
      <c r="H43" s="67"/>
      <c r="I43" s="68"/>
      <c r="J43" s="69"/>
      <c r="K43" s="70"/>
      <c r="L43" s="47"/>
      <c r="N43" s="78"/>
      <c r="O43" s="331" t="s">
        <v>400</v>
      </c>
      <c r="P43" s="332"/>
      <c r="Q43" s="195">
        <v>363</v>
      </c>
      <c r="R43" s="72"/>
    </row>
    <row r="44" spans="1:18" ht="16.5" customHeight="1" x14ac:dyDescent="0.2">
      <c r="A44" s="63">
        <v>1</v>
      </c>
      <c r="B44" s="63" t="s">
        <v>1388</v>
      </c>
      <c r="C44" s="87" t="s">
        <v>4365</v>
      </c>
      <c r="D44" s="122"/>
      <c r="E44" s="106"/>
      <c r="F44" s="73"/>
      <c r="G44" s="74"/>
      <c r="H44" s="75"/>
      <c r="I44" s="68" t="s">
        <v>397</v>
      </c>
      <c r="J44" s="69" t="s">
        <v>398</v>
      </c>
      <c r="K44" s="70">
        <v>1</v>
      </c>
      <c r="L44" s="47"/>
      <c r="N44" s="78"/>
      <c r="O44" s="333"/>
      <c r="P44" s="334"/>
      <c r="Q44" s="195">
        <v>363</v>
      </c>
      <c r="R44" s="72"/>
    </row>
    <row r="45" spans="1:18" ht="16.5" customHeight="1" x14ac:dyDescent="0.2">
      <c r="A45" s="63">
        <v>1</v>
      </c>
      <c r="B45" s="63" t="s">
        <v>1389</v>
      </c>
      <c r="C45" s="87" t="s">
        <v>4366</v>
      </c>
      <c r="D45" s="83"/>
      <c r="E45" s="106"/>
      <c r="F45" s="335" t="s">
        <v>399</v>
      </c>
      <c r="G45" s="66" t="s">
        <v>398</v>
      </c>
      <c r="H45" s="67">
        <v>0.7</v>
      </c>
      <c r="I45" s="68"/>
      <c r="J45" s="69"/>
      <c r="K45" s="70"/>
      <c r="L45" s="47"/>
      <c r="N45" s="78"/>
      <c r="O45" s="333"/>
      <c r="P45" s="334"/>
      <c r="Q45" s="195">
        <v>255</v>
      </c>
      <c r="R45" s="72"/>
    </row>
    <row r="46" spans="1:18" ht="16.5" customHeight="1" x14ac:dyDescent="0.2">
      <c r="A46" s="63">
        <v>1</v>
      </c>
      <c r="B46" s="63" t="s">
        <v>1390</v>
      </c>
      <c r="C46" s="87" t="s">
        <v>4367</v>
      </c>
      <c r="D46" s="124"/>
      <c r="E46" s="113"/>
      <c r="F46" s="356"/>
      <c r="G46" s="74"/>
      <c r="H46" s="75"/>
      <c r="I46" s="68" t="s">
        <v>397</v>
      </c>
      <c r="J46" s="69" t="s">
        <v>398</v>
      </c>
      <c r="K46" s="70">
        <v>1</v>
      </c>
      <c r="L46" s="55"/>
      <c r="M46" s="50"/>
      <c r="N46" s="125"/>
      <c r="O46" s="76" t="s">
        <v>398</v>
      </c>
      <c r="P46" s="75">
        <v>0.7</v>
      </c>
      <c r="Q46" s="195">
        <v>255</v>
      </c>
      <c r="R46" s="79"/>
    </row>
    <row r="47" spans="1:18" ht="16.5" customHeight="1" x14ac:dyDescent="0.2">
      <c r="A47" s="93"/>
      <c r="B47" s="93"/>
      <c r="C47" s="94"/>
      <c r="Q47" s="196"/>
      <c r="R47" s="97"/>
    </row>
    <row r="48" spans="1:18" ht="16.5" customHeight="1" x14ac:dyDescent="0.2">
      <c r="A48" s="93"/>
      <c r="B48" s="93"/>
      <c r="C48" s="94"/>
      <c r="Q48" s="196"/>
      <c r="R48" s="97"/>
    </row>
    <row r="49" spans="1:18" ht="16.5" customHeight="1" x14ac:dyDescent="0.2">
      <c r="A49" s="93"/>
      <c r="B49" s="98" t="s">
        <v>2680</v>
      </c>
      <c r="C49" s="94"/>
      <c r="D49" s="81"/>
      <c r="Q49" s="196"/>
      <c r="R49" s="97"/>
    </row>
    <row r="50" spans="1:18" ht="16.5" customHeight="1" x14ac:dyDescent="0.2">
      <c r="A50" s="99" t="s">
        <v>386</v>
      </c>
      <c r="B50" s="32"/>
      <c r="C50" s="100" t="s">
        <v>387</v>
      </c>
      <c r="D50" s="34" t="s">
        <v>388</v>
      </c>
      <c r="E50" s="119"/>
      <c r="F50" s="34"/>
      <c r="G50" s="34"/>
      <c r="H50" s="35"/>
      <c r="I50" s="34"/>
      <c r="J50" s="34"/>
      <c r="K50" s="35"/>
      <c r="L50" s="34"/>
      <c r="M50" s="35"/>
      <c r="N50" s="34"/>
      <c r="O50" s="34"/>
      <c r="P50" s="34"/>
      <c r="Q50" s="33" t="s">
        <v>389</v>
      </c>
      <c r="R50" s="33" t="s">
        <v>390</v>
      </c>
    </row>
    <row r="51" spans="1:18" ht="16.5" customHeight="1" x14ac:dyDescent="0.2">
      <c r="A51" s="37" t="s">
        <v>391</v>
      </c>
      <c r="B51" s="37" t="s">
        <v>392</v>
      </c>
      <c r="C51" s="101"/>
      <c r="D51" s="40"/>
      <c r="E51" s="121"/>
      <c r="F51" s="40"/>
      <c r="G51" s="40"/>
      <c r="H51" s="41"/>
      <c r="I51" s="40"/>
      <c r="J51" s="40"/>
      <c r="K51" s="41"/>
      <c r="L51" s="40"/>
      <c r="M51" s="41"/>
      <c r="N51" s="40"/>
      <c r="O51" s="40"/>
      <c r="P51" s="40"/>
      <c r="Q51" s="43" t="s">
        <v>393</v>
      </c>
      <c r="R51" s="43" t="s">
        <v>394</v>
      </c>
    </row>
    <row r="52" spans="1:18" ht="16.5" customHeight="1" x14ac:dyDescent="0.2">
      <c r="A52" s="44">
        <v>1</v>
      </c>
      <c r="B52" s="44">
        <v>3931</v>
      </c>
      <c r="C52" s="45" t="s">
        <v>4368</v>
      </c>
      <c r="D52" s="327" t="s">
        <v>915</v>
      </c>
      <c r="E52" s="328"/>
      <c r="F52" s="47"/>
      <c r="I52" s="48"/>
      <c r="J52" s="49"/>
      <c r="K52" s="50"/>
      <c r="L52" s="83" t="s">
        <v>429</v>
      </c>
      <c r="N52" s="78"/>
      <c r="O52" s="47"/>
      <c r="Q52" s="193">
        <v>104</v>
      </c>
      <c r="R52" s="52" t="s">
        <v>396</v>
      </c>
    </row>
    <row r="53" spans="1:18" ht="16.5" customHeight="1" x14ac:dyDescent="0.2">
      <c r="A53" s="53">
        <v>1</v>
      </c>
      <c r="B53" s="53">
        <v>3932</v>
      </c>
      <c r="C53" s="85" t="s">
        <v>4369</v>
      </c>
      <c r="D53" s="327"/>
      <c r="E53" s="328"/>
      <c r="F53" s="55"/>
      <c r="G53" s="49"/>
      <c r="H53" s="50"/>
      <c r="I53" s="56" t="s">
        <v>397</v>
      </c>
      <c r="J53" s="57" t="s">
        <v>398</v>
      </c>
      <c r="K53" s="58">
        <v>1</v>
      </c>
      <c r="L53" s="47" t="s">
        <v>398</v>
      </c>
      <c r="M53" s="26">
        <v>0.25</v>
      </c>
      <c r="N53" s="345" t="s">
        <v>423</v>
      </c>
      <c r="O53" s="47"/>
      <c r="Q53" s="194">
        <v>104</v>
      </c>
      <c r="R53" s="60"/>
    </row>
    <row r="54" spans="1:18" ht="16.5" customHeight="1" x14ac:dyDescent="0.2">
      <c r="A54" s="53">
        <v>1</v>
      </c>
      <c r="B54" s="53">
        <v>3933</v>
      </c>
      <c r="C54" s="85" t="s">
        <v>4370</v>
      </c>
      <c r="D54" s="327"/>
      <c r="E54" s="328"/>
      <c r="F54" s="329" t="s">
        <v>399</v>
      </c>
      <c r="G54" s="61" t="s">
        <v>398</v>
      </c>
      <c r="H54" s="62">
        <v>0.7</v>
      </c>
      <c r="I54" s="56"/>
      <c r="J54" s="57"/>
      <c r="K54" s="58"/>
      <c r="L54" s="47"/>
      <c r="N54" s="345"/>
      <c r="O54" s="47"/>
      <c r="Q54" s="194">
        <v>73</v>
      </c>
      <c r="R54" s="60"/>
    </row>
    <row r="55" spans="1:18" ht="16.5" customHeight="1" x14ac:dyDescent="0.2">
      <c r="A55" s="53">
        <v>1</v>
      </c>
      <c r="B55" s="53">
        <v>3934</v>
      </c>
      <c r="C55" s="85" t="s">
        <v>4371</v>
      </c>
      <c r="D55" s="108">
        <v>83</v>
      </c>
      <c r="E55" s="25" t="s">
        <v>394</v>
      </c>
      <c r="F55" s="355"/>
      <c r="G55" s="49"/>
      <c r="H55" s="50"/>
      <c r="I55" s="56" t="s">
        <v>397</v>
      </c>
      <c r="J55" s="57" t="s">
        <v>398</v>
      </c>
      <c r="K55" s="58">
        <v>1</v>
      </c>
      <c r="L55" s="47"/>
      <c r="N55" s="78"/>
      <c r="O55" s="55"/>
      <c r="P55" s="49"/>
      <c r="Q55" s="194">
        <v>73</v>
      </c>
      <c r="R55" s="60"/>
    </row>
    <row r="56" spans="1:18" ht="16.5" customHeight="1" x14ac:dyDescent="0.2">
      <c r="A56" s="63">
        <v>1</v>
      </c>
      <c r="B56" s="63" t="s">
        <v>1391</v>
      </c>
      <c r="C56" s="87" t="s">
        <v>4372</v>
      </c>
      <c r="D56" s="122"/>
      <c r="E56" s="106"/>
      <c r="F56" s="65"/>
      <c r="G56" s="66"/>
      <c r="H56" s="67"/>
      <c r="I56" s="68"/>
      <c r="J56" s="69"/>
      <c r="K56" s="70"/>
      <c r="L56" s="47"/>
      <c r="N56" s="78"/>
      <c r="O56" s="331" t="s">
        <v>400</v>
      </c>
      <c r="P56" s="332"/>
      <c r="Q56" s="195">
        <v>73</v>
      </c>
      <c r="R56" s="72"/>
    </row>
    <row r="57" spans="1:18" ht="16.5" customHeight="1" x14ac:dyDescent="0.2">
      <c r="A57" s="63">
        <v>1</v>
      </c>
      <c r="B57" s="63" t="s">
        <v>1392</v>
      </c>
      <c r="C57" s="87" t="s">
        <v>4373</v>
      </c>
      <c r="D57" s="122"/>
      <c r="E57" s="106"/>
      <c r="F57" s="73"/>
      <c r="G57" s="74"/>
      <c r="H57" s="75"/>
      <c r="I57" s="68" t="s">
        <v>397</v>
      </c>
      <c r="J57" s="69" t="s">
        <v>398</v>
      </c>
      <c r="K57" s="70">
        <v>1</v>
      </c>
      <c r="L57" s="47"/>
      <c r="N57" s="78"/>
      <c r="O57" s="333"/>
      <c r="P57" s="334"/>
      <c r="Q57" s="195">
        <v>73</v>
      </c>
      <c r="R57" s="72"/>
    </row>
    <row r="58" spans="1:18" ht="16.5" customHeight="1" x14ac:dyDescent="0.2">
      <c r="A58" s="63">
        <v>1</v>
      </c>
      <c r="B58" s="63" t="s">
        <v>1393</v>
      </c>
      <c r="C58" s="87" t="s">
        <v>4374</v>
      </c>
      <c r="D58" s="83"/>
      <c r="E58" s="106"/>
      <c r="F58" s="335" t="s">
        <v>399</v>
      </c>
      <c r="G58" s="66" t="s">
        <v>398</v>
      </c>
      <c r="H58" s="67">
        <v>0.7</v>
      </c>
      <c r="I58" s="68"/>
      <c r="J58" s="69"/>
      <c r="K58" s="70"/>
      <c r="L58" s="47"/>
      <c r="N58" s="78"/>
      <c r="O58" s="333"/>
      <c r="P58" s="334"/>
      <c r="Q58" s="195">
        <v>51</v>
      </c>
      <c r="R58" s="72"/>
    </row>
    <row r="59" spans="1:18" ht="16.5" customHeight="1" x14ac:dyDescent="0.2">
      <c r="A59" s="63">
        <v>1</v>
      </c>
      <c r="B59" s="63" t="s">
        <v>1394</v>
      </c>
      <c r="C59" s="87" t="s">
        <v>4375</v>
      </c>
      <c r="D59" s="83"/>
      <c r="E59" s="106"/>
      <c r="F59" s="356"/>
      <c r="G59" s="74"/>
      <c r="H59" s="75"/>
      <c r="I59" s="68" t="s">
        <v>397</v>
      </c>
      <c r="J59" s="69" t="s">
        <v>398</v>
      </c>
      <c r="K59" s="70">
        <v>1</v>
      </c>
      <c r="L59" s="47"/>
      <c r="N59" s="78"/>
      <c r="O59" s="76" t="s">
        <v>398</v>
      </c>
      <c r="P59" s="75">
        <v>0.7</v>
      </c>
      <c r="Q59" s="195">
        <v>51</v>
      </c>
      <c r="R59" s="72"/>
    </row>
    <row r="60" spans="1:18" ht="16.5" customHeight="1" x14ac:dyDescent="0.2">
      <c r="A60" s="53">
        <v>1</v>
      </c>
      <c r="B60" s="53">
        <v>3935</v>
      </c>
      <c r="C60" s="85" t="s">
        <v>4376</v>
      </c>
      <c r="D60" s="325" t="s">
        <v>937</v>
      </c>
      <c r="E60" s="326"/>
      <c r="F60" s="77"/>
      <c r="G60" s="61"/>
      <c r="H60" s="62"/>
      <c r="I60" s="56"/>
      <c r="J60" s="57"/>
      <c r="K60" s="58"/>
      <c r="L60" s="47"/>
      <c r="N60" s="78"/>
      <c r="O60" s="77"/>
      <c r="P60" s="61"/>
      <c r="Q60" s="194">
        <v>208</v>
      </c>
      <c r="R60" s="60"/>
    </row>
    <row r="61" spans="1:18" ht="16.5" customHeight="1" x14ac:dyDescent="0.2">
      <c r="A61" s="53">
        <v>1</v>
      </c>
      <c r="B61" s="53">
        <v>3936</v>
      </c>
      <c r="C61" s="85" t="s">
        <v>4377</v>
      </c>
      <c r="D61" s="327"/>
      <c r="E61" s="328"/>
      <c r="F61" s="55"/>
      <c r="G61" s="49"/>
      <c r="H61" s="50"/>
      <c r="I61" s="56" t="s">
        <v>397</v>
      </c>
      <c r="J61" s="57" t="s">
        <v>398</v>
      </c>
      <c r="K61" s="58">
        <v>1</v>
      </c>
      <c r="L61" s="47"/>
      <c r="N61" s="78"/>
      <c r="O61" s="47"/>
      <c r="Q61" s="194">
        <v>208</v>
      </c>
      <c r="R61" s="60"/>
    </row>
    <row r="62" spans="1:18" ht="16.5" customHeight="1" x14ac:dyDescent="0.2">
      <c r="A62" s="53">
        <v>1</v>
      </c>
      <c r="B62" s="53">
        <v>3937</v>
      </c>
      <c r="C62" s="85" t="s">
        <v>4378</v>
      </c>
      <c r="D62" s="327"/>
      <c r="E62" s="328"/>
      <c r="F62" s="329" t="s">
        <v>399</v>
      </c>
      <c r="G62" s="61" t="s">
        <v>398</v>
      </c>
      <c r="H62" s="62">
        <v>0.7</v>
      </c>
      <c r="I62" s="56"/>
      <c r="J62" s="57"/>
      <c r="K62" s="58"/>
      <c r="L62" s="47"/>
      <c r="N62" s="78"/>
      <c r="O62" s="47"/>
      <c r="Q62" s="194">
        <v>145</v>
      </c>
      <c r="R62" s="60"/>
    </row>
    <row r="63" spans="1:18" ht="16.5" customHeight="1" x14ac:dyDescent="0.2">
      <c r="A63" s="53">
        <v>1</v>
      </c>
      <c r="B63" s="53">
        <v>3938</v>
      </c>
      <c r="C63" s="85" t="s">
        <v>4379</v>
      </c>
      <c r="D63" s="108">
        <v>166</v>
      </c>
      <c r="E63" s="25" t="s">
        <v>394</v>
      </c>
      <c r="F63" s="355"/>
      <c r="G63" s="49"/>
      <c r="H63" s="50"/>
      <c r="I63" s="56" t="s">
        <v>397</v>
      </c>
      <c r="J63" s="57" t="s">
        <v>398</v>
      </c>
      <c r="K63" s="58">
        <v>1</v>
      </c>
      <c r="L63" s="47"/>
      <c r="N63" s="78"/>
      <c r="O63" s="55"/>
      <c r="P63" s="49"/>
      <c r="Q63" s="194">
        <v>145</v>
      </c>
      <c r="R63" s="60"/>
    </row>
    <row r="64" spans="1:18" ht="16.5" customHeight="1" x14ac:dyDescent="0.2">
      <c r="A64" s="63">
        <v>1</v>
      </c>
      <c r="B64" s="63" t="s">
        <v>1395</v>
      </c>
      <c r="C64" s="87" t="s">
        <v>4380</v>
      </c>
      <c r="D64" s="122"/>
      <c r="E64" s="106"/>
      <c r="F64" s="65"/>
      <c r="G64" s="66"/>
      <c r="H64" s="67"/>
      <c r="I64" s="68"/>
      <c r="J64" s="69"/>
      <c r="K64" s="70"/>
      <c r="L64" s="47"/>
      <c r="N64" s="78"/>
      <c r="O64" s="331" t="s">
        <v>400</v>
      </c>
      <c r="P64" s="332"/>
      <c r="Q64" s="195">
        <v>146</v>
      </c>
      <c r="R64" s="72"/>
    </row>
    <row r="65" spans="1:18" ht="16.5" customHeight="1" x14ac:dyDescent="0.2">
      <c r="A65" s="63">
        <v>1</v>
      </c>
      <c r="B65" s="63" t="s">
        <v>1396</v>
      </c>
      <c r="C65" s="87" t="s">
        <v>4381</v>
      </c>
      <c r="D65" s="122"/>
      <c r="E65" s="106"/>
      <c r="F65" s="73"/>
      <c r="G65" s="74"/>
      <c r="H65" s="75"/>
      <c r="I65" s="68" t="s">
        <v>397</v>
      </c>
      <c r="J65" s="69" t="s">
        <v>398</v>
      </c>
      <c r="K65" s="70">
        <v>1</v>
      </c>
      <c r="L65" s="47"/>
      <c r="N65" s="78"/>
      <c r="O65" s="333"/>
      <c r="P65" s="334"/>
      <c r="Q65" s="195">
        <v>146</v>
      </c>
      <c r="R65" s="72"/>
    </row>
    <row r="66" spans="1:18" ht="16.5" customHeight="1" x14ac:dyDescent="0.2">
      <c r="A66" s="63">
        <v>1</v>
      </c>
      <c r="B66" s="63" t="s">
        <v>1397</v>
      </c>
      <c r="C66" s="87" t="s">
        <v>4382</v>
      </c>
      <c r="D66" s="83"/>
      <c r="E66" s="106"/>
      <c r="F66" s="335" t="s">
        <v>399</v>
      </c>
      <c r="G66" s="66" t="s">
        <v>398</v>
      </c>
      <c r="H66" s="67">
        <v>0.7</v>
      </c>
      <c r="I66" s="68"/>
      <c r="J66" s="69"/>
      <c r="K66" s="70"/>
      <c r="L66" s="47"/>
      <c r="N66" s="78"/>
      <c r="O66" s="333"/>
      <c r="P66" s="334"/>
      <c r="Q66" s="195">
        <v>102</v>
      </c>
      <c r="R66" s="72"/>
    </row>
    <row r="67" spans="1:18" ht="16.5" customHeight="1" x14ac:dyDescent="0.2">
      <c r="A67" s="63">
        <v>1</v>
      </c>
      <c r="B67" s="63" t="s">
        <v>1398</v>
      </c>
      <c r="C67" s="87" t="s">
        <v>4383</v>
      </c>
      <c r="D67" s="83"/>
      <c r="E67" s="106"/>
      <c r="F67" s="356"/>
      <c r="G67" s="74"/>
      <c r="H67" s="75"/>
      <c r="I67" s="68" t="s">
        <v>397</v>
      </c>
      <c r="J67" s="69" t="s">
        <v>398</v>
      </c>
      <c r="K67" s="70">
        <v>1</v>
      </c>
      <c r="L67" s="47"/>
      <c r="N67" s="78"/>
      <c r="O67" s="76" t="s">
        <v>398</v>
      </c>
      <c r="P67" s="75">
        <v>0.7</v>
      </c>
      <c r="Q67" s="195">
        <v>102</v>
      </c>
      <c r="R67" s="72"/>
    </row>
    <row r="68" spans="1:18" ht="16.5" customHeight="1" x14ac:dyDescent="0.2">
      <c r="A68" s="53">
        <v>1</v>
      </c>
      <c r="B68" s="53">
        <v>3939</v>
      </c>
      <c r="C68" s="85" t="s">
        <v>4384</v>
      </c>
      <c r="D68" s="325" t="s">
        <v>431</v>
      </c>
      <c r="E68" s="326"/>
      <c r="F68" s="77"/>
      <c r="G68" s="61"/>
      <c r="H68" s="62"/>
      <c r="I68" s="56"/>
      <c r="J68" s="57"/>
      <c r="K68" s="58"/>
      <c r="L68" s="47"/>
      <c r="N68" s="78"/>
      <c r="O68" s="77"/>
      <c r="P68" s="61"/>
      <c r="Q68" s="194">
        <v>311</v>
      </c>
      <c r="R68" s="60"/>
    </row>
    <row r="69" spans="1:18" ht="16.5" customHeight="1" x14ac:dyDescent="0.2">
      <c r="A69" s="53">
        <v>1</v>
      </c>
      <c r="B69" s="53">
        <v>3940</v>
      </c>
      <c r="C69" s="85" t="s">
        <v>4385</v>
      </c>
      <c r="D69" s="327"/>
      <c r="E69" s="328"/>
      <c r="F69" s="55"/>
      <c r="G69" s="49"/>
      <c r="H69" s="50"/>
      <c r="I69" s="56" t="s">
        <v>397</v>
      </c>
      <c r="J69" s="57" t="s">
        <v>398</v>
      </c>
      <c r="K69" s="58">
        <v>1</v>
      </c>
      <c r="L69" s="47"/>
      <c r="N69" s="78"/>
      <c r="O69" s="47"/>
      <c r="Q69" s="194">
        <v>311</v>
      </c>
      <c r="R69" s="60"/>
    </row>
    <row r="70" spans="1:18" ht="16.5" customHeight="1" x14ac:dyDescent="0.2">
      <c r="A70" s="53">
        <v>1</v>
      </c>
      <c r="B70" s="53">
        <v>3941</v>
      </c>
      <c r="C70" s="85" t="s">
        <v>4386</v>
      </c>
      <c r="D70" s="327"/>
      <c r="E70" s="328"/>
      <c r="F70" s="329" t="s">
        <v>399</v>
      </c>
      <c r="G70" s="61" t="s">
        <v>398</v>
      </c>
      <c r="H70" s="62">
        <v>0.7</v>
      </c>
      <c r="I70" s="56"/>
      <c r="J70" s="57"/>
      <c r="K70" s="58"/>
      <c r="L70" s="47"/>
      <c r="N70" s="78"/>
      <c r="O70" s="47"/>
      <c r="Q70" s="194">
        <v>218</v>
      </c>
      <c r="R70" s="60"/>
    </row>
    <row r="71" spans="1:18" ht="16.5" customHeight="1" x14ac:dyDescent="0.2">
      <c r="A71" s="53">
        <v>1</v>
      </c>
      <c r="B71" s="53">
        <v>3942</v>
      </c>
      <c r="C71" s="85" t="s">
        <v>4387</v>
      </c>
      <c r="D71" s="108">
        <v>249</v>
      </c>
      <c r="E71" s="25" t="s">
        <v>394</v>
      </c>
      <c r="F71" s="355"/>
      <c r="G71" s="49"/>
      <c r="H71" s="50"/>
      <c r="I71" s="56" t="s">
        <v>397</v>
      </c>
      <c r="J71" s="57" t="s">
        <v>398</v>
      </c>
      <c r="K71" s="58">
        <v>1</v>
      </c>
      <c r="L71" s="47"/>
      <c r="N71" s="78"/>
      <c r="O71" s="55"/>
      <c r="P71" s="49"/>
      <c r="Q71" s="194">
        <v>218</v>
      </c>
      <c r="R71" s="60"/>
    </row>
    <row r="72" spans="1:18" ht="16.5" customHeight="1" x14ac:dyDescent="0.2">
      <c r="A72" s="63">
        <v>1</v>
      </c>
      <c r="B72" s="63" t="s">
        <v>1399</v>
      </c>
      <c r="C72" s="87" t="s">
        <v>4388</v>
      </c>
      <c r="D72" s="122"/>
      <c r="E72" s="106"/>
      <c r="F72" s="65"/>
      <c r="G72" s="66"/>
      <c r="H72" s="67"/>
      <c r="I72" s="68"/>
      <c r="J72" s="69"/>
      <c r="K72" s="70"/>
      <c r="L72" s="47"/>
      <c r="N72" s="78"/>
      <c r="O72" s="331" t="s">
        <v>400</v>
      </c>
      <c r="P72" s="332"/>
      <c r="Q72" s="195">
        <v>218</v>
      </c>
      <c r="R72" s="72"/>
    </row>
    <row r="73" spans="1:18" ht="16.5" customHeight="1" x14ac:dyDescent="0.2">
      <c r="A73" s="63">
        <v>1</v>
      </c>
      <c r="B73" s="63" t="s">
        <v>1400</v>
      </c>
      <c r="C73" s="87" t="s">
        <v>4389</v>
      </c>
      <c r="D73" s="122"/>
      <c r="E73" s="106"/>
      <c r="F73" s="73"/>
      <c r="G73" s="74"/>
      <c r="H73" s="75"/>
      <c r="I73" s="68" t="s">
        <v>397</v>
      </c>
      <c r="J73" s="69" t="s">
        <v>398</v>
      </c>
      <c r="K73" s="70">
        <v>1</v>
      </c>
      <c r="L73" s="47"/>
      <c r="N73" s="78"/>
      <c r="O73" s="333"/>
      <c r="P73" s="334"/>
      <c r="Q73" s="195">
        <v>218</v>
      </c>
      <c r="R73" s="72"/>
    </row>
    <row r="74" spans="1:18" ht="16.5" customHeight="1" x14ac:dyDescent="0.2">
      <c r="A74" s="63">
        <v>1</v>
      </c>
      <c r="B74" s="63" t="s">
        <v>1401</v>
      </c>
      <c r="C74" s="87" t="s">
        <v>4390</v>
      </c>
      <c r="D74" s="83"/>
      <c r="E74" s="106"/>
      <c r="F74" s="335" t="s">
        <v>399</v>
      </c>
      <c r="G74" s="66" t="s">
        <v>398</v>
      </c>
      <c r="H74" s="67">
        <v>0.7</v>
      </c>
      <c r="I74" s="68"/>
      <c r="J74" s="69"/>
      <c r="K74" s="70"/>
      <c r="L74" s="47"/>
      <c r="N74" s="78"/>
      <c r="O74" s="333"/>
      <c r="P74" s="334"/>
      <c r="Q74" s="195">
        <v>153</v>
      </c>
      <c r="R74" s="72"/>
    </row>
    <row r="75" spans="1:18" ht="16.5" customHeight="1" x14ac:dyDescent="0.2">
      <c r="A75" s="63">
        <v>1</v>
      </c>
      <c r="B75" s="63" t="s">
        <v>1402</v>
      </c>
      <c r="C75" s="87" t="s">
        <v>4391</v>
      </c>
      <c r="D75" s="83"/>
      <c r="E75" s="106"/>
      <c r="F75" s="356"/>
      <c r="G75" s="74"/>
      <c r="H75" s="75"/>
      <c r="I75" s="68" t="s">
        <v>397</v>
      </c>
      <c r="J75" s="69" t="s">
        <v>398</v>
      </c>
      <c r="K75" s="70">
        <v>1</v>
      </c>
      <c r="L75" s="47"/>
      <c r="N75" s="78"/>
      <c r="O75" s="76" t="s">
        <v>398</v>
      </c>
      <c r="P75" s="75">
        <v>0.7</v>
      </c>
      <c r="Q75" s="195">
        <v>153</v>
      </c>
      <c r="R75" s="72"/>
    </row>
    <row r="76" spans="1:18" ht="16.5" customHeight="1" x14ac:dyDescent="0.2">
      <c r="A76" s="53">
        <v>1</v>
      </c>
      <c r="B76" s="53">
        <v>3943</v>
      </c>
      <c r="C76" s="85" t="s">
        <v>4392</v>
      </c>
      <c r="D76" s="325" t="s">
        <v>966</v>
      </c>
      <c r="E76" s="326"/>
      <c r="F76" s="77"/>
      <c r="G76" s="61"/>
      <c r="H76" s="62"/>
      <c r="I76" s="56"/>
      <c r="J76" s="57"/>
      <c r="K76" s="58"/>
      <c r="L76" s="47"/>
      <c r="N76" s="78"/>
      <c r="O76" s="77"/>
      <c r="P76" s="61"/>
      <c r="Q76" s="194">
        <v>415</v>
      </c>
      <c r="R76" s="60"/>
    </row>
    <row r="77" spans="1:18" ht="16.5" customHeight="1" x14ac:dyDescent="0.2">
      <c r="A77" s="53">
        <v>1</v>
      </c>
      <c r="B77" s="53">
        <v>3944</v>
      </c>
      <c r="C77" s="85" t="s">
        <v>4393</v>
      </c>
      <c r="D77" s="327"/>
      <c r="E77" s="328"/>
      <c r="F77" s="55"/>
      <c r="G77" s="49"/>
      <c r="H77" s="50"/>
      <c r="I77" s="56" t="s">
        <v>397</v>
      </c>
      <c r="J77" s="57" t="s">
        <v>398</v>
      </c>
      <c r="K77" s="58">
        <v>1</v>
      </c>
      <c r="L77" s="47"/>
      <c r="N77" s="78"/>
      <c r="O77" s="47"/>
      <c r="Q77" s="194">
        <v>415</v>
      </c>
      <c r="R77" s="60"/>
    </row>
    <row r="78" spans="1:18" ht="16.5" customHeight="1" x14ac:dyDescent="0.2">
      <c r="A78" s="53">
        <v>1</v>
      </c>
      <c r="B78" s="53">
        <v>3945</v>
      </c>
      <c r="C78" s="85" t="s">
        <v>4394</v>
      </c>
      <c r="D78" s="327"/>
      <c r="E78" s="328"/>
      <c r="F78" s="329" t="s">
        <v>399</v>
      </c>
      <c r="G78" s="61" t="s">
        <v>398</v>
      </c>
      <c r="H78" s="62">
        <v>0.7</v>
      </c>
      <c r="I78" s="56"/>
      <c r="J78" s="57"/>
      <c r="K78" s="58"/>
      <c r="L78" s="47"/>
      <c r="N78" s="78"/>
      <c r="O78" s="47"/>
      <c r="Q78" s="194">
        <v>290</v>
      </c>
      <c r="R78" s="60"/>
    </row>
    <row r="79" spans="1:18" ht="16.5" customHeight="1" x14ac:dyDescent="0.2">
      <c r="A79" s="53">
        <v>1</v>
      </c>
      <c r="B79" s="53">
        <v>3946</v>
      </c>
      <c r="C79" s="85" t="s">
        <v>4395</v>
      </c>
      <c r="D79" s="108">
        <v>332</v>
      </c>
      <c r="E79" s="25" t="s">
        <v>394</v>
      </c>
      <c r="F79" s="355"/>
      <c r="G79" s="49"/>
      <c r="H79" s="50"/>
      <c r="I79" s="56" t="s">
        <v>397</v>
      </c>
      <c r="J79" s="57" t="s">
        <v>398</v>
      </c>
      <c r="K79" s="58">
        <v>1</v>
      </c>
      <c r="L79" s="47"/>
      <c r="N79" s="78"/>
      <c r="O79" s="55"/>
      <c r="P79" s="49"/>
      <c r="Q79" s="194">
        <v>290</v>
      </c>
      <c r="R79" s="60"/>
    </row>
    <row r="80" spans="1:18" ht="16.5" customHeight="1" x14ac:dyDescent="0.2">
      <c r="A80" s="63">
        <v>1</v>
      </c>
      <c r="B80" s="63" t="s">
        <v>1403</v>
      </c>
      <c r="C80" s="87" t="s">
        <v>4396</v>
      </c>
      <c r="D80" s="122"/>
      <c r="E80" s="106"/>
      <c r="F80" s="65"/>
      <c r="G80" s="66"/>
      <c r="H80" s="67"/>
      <c r="I80" s="68"/>
      <c r="J80" s="69"/>
      <c r="K80" s="70"/>
      <c r="L80" s="47"/>
      <c r="N80" s="78"/>
      <c r="O80" s="331" t="s">
        <v>400</v>
      </c>
      <c r="P80" s="332"/>
      <c r="Q80" s="195">
        <v>291</v>
      </c>
      <c r="R80" s="72"/>
    </row>
    <row r="81" spans="1:18" ht="16.5" customHeight="1" x14ac:dyDescent="0.2">
      <c r="A81" s="63">
        <v>1</v>
      </c>
      <c r="B81" s="63" t="s">
        <v>1404</v>
      </c>
      <c r="C81" s="87" t="s">
        <v>4397</v>
      </c>
      <c r="D81" s="122"/>
      <c r="E81" s="106"/>
      <c r="F81" s="73"/>
      <c r="G81" s="74"/>
      <c r="H81" s="75"/>
      <c r="I81" s="68" t="s">
        <v>397</v>
      </c>
      <c r="J81" s="69" t="s">
        <v>398</v>
      </c>
      <c r="K81" s="70">
        <v>1</v>
      </c>
      <c r="L81" s="47"/>
      <c r="N81" s="78"/>
      <c r="O81" s="333"/>
      <c r="P81" s="334"/>
      <c r="Q81" s="195">
        <v>291</v>
      </c>
      <c r="R81" s="72"/>
    </row>
    <row r="82" spans="1:18" ht="16.5" customHeight="1" x14ac:dyDescent="0.2">
      <c r="A82" s="63">
        <v>1</v>
      </c>
      <c r="B82" s="63" t="s">
        <v>1405</v>
      </c>
      <c r="C82" s="87" t="s">
        <v>4398</v>
      </c>
      <c r="D82" s="83"/>
      <c r="E82" s="106"/>
      <c r="F82" s="335" t="s">
        <v>399</v>
      </c>
      <c r="G82" s="66" t="s">
        <v>398</v>
      </c>
      <c r="H82" s="67">
        <v>0.7</v>
      </c>
      <c r="I82" s="68"/>
      <c r="J82" s="69"/>
      <c r="K82" s="70"/>
      <c r="L82" s="47"/>
      <c r="N82" s="78"/>
      <c r="O82" s="333"/>
      <c r="P82" s="334"/>
      <c r="Q82" s="195">
        <v>203</v>
      </c>
      <c r="R82" s="72"/>
    </row>
    <row r="83" spans="1:18" ht="16.5" customHeight="1" x14ac:dyDescent="0.2">
      <c r="A83" s="63">
        <v>1</v>
      </c>
      <c r="B83" s="63" t="s">
        <v>1406</v>
      </c>
      <c r="C83" s="87" t="s">
        <v>4399</v>
      </c>
      <c r="D83" s="124"/>
      <c r="E83" s="113"/>
      <c r="F83" s="356"/>
      <c r="G83" s="74"/>
      <c r="H83" s="75"/>
      <c r="I83" s="68" t="s">
        <v>397</v>
      </c>
      <c r="J83" s="69" t="s">
        <v>398</v>
      </c>
      <c r="K83" s="70">
        <v>1</v>
      </c>
      <c r="L83" s="47"/>
      <c r="N83" s="78"/>
      <c r="O83" s="76" t="s">
        <v>398</v>
      </c>
      <c r="P83" s="75">
        <v>0.7</v>
      </c>
      <c r="Q83" s="195">
        <v>203</v>
      </c>
      <c r="R83" s="72"/>
    </row>
    <row r="84" spans="1:18" ht="16.5" customHeight="1" x14ac:dyDescent="0.2">
      <c r="A84" s="44">
        <v>1</v>
      </c>
      <c r="B84" s="44">
        <v>3947</v>
      </c>
      <c r="C84" s="45" t="s">
        <v>4400</v>
      </c>
      <c r="D84" s="327" t="s">
        <v>975</v>
      </c>
      <c r="E84" s="328"/>
      <c r="F84" s="47"/>
      <c r="I84" s="48"/>
      <c r="J84" s="49"/>
      <c r="K84" s="50"/>
      <c r="L84" s="47"/>
      <c r="N84" s="78"/>
      <c r="O84" s="47"/>
      <c r="Q84" s="193">
        <v>519</v>
      </c>
      <c r="R84" s="60"/>
    </row>
    <row r="85" spans="1:18" ht="16.5" customHeight="1" x14ac:dyDescent="0.2">
      <c r="A85" s="53">
        <v>1</v>
      </c>
      <c r="B85" s="53">
        <v>3948</v>
      </c>
      <c r="C85" s="85" t="s">
        <v>4401</v>
      </c>
      <c r="D85" s="327"/>
      <c r="E85" s="328"/>
      <c r="F85" s="55"/>
      <c r="G85" s="49"/>
      <c r="H85" s="50"/>
      <c r="I85" s="56" t="s">
        <v>397</v>
      </c>
      <c r="J85" s="57" t="s">
        <v>398</v>
      </c>
      <c r="K85" s="58">
        <v>1</v>
      </c>
      <c r="L85" s="47"/>
      <c r="N85" s="78"/>
      <c r="O85" s="47"/>
      <c r="Q85" s="194">
        <v>519</v>
      </c>
      <c r="R85" s="60"/>
    </row>
    <row r="86" spans="1:18" ht="16.5" customHeight="1" x14ac:dyDescent="0.2">
      <c r="A86" s="53">
        <v>1</v>
      </c>
      <c r="B86" s="53">
        <v>3949</v>
      </c>
      <c r="C86" s="85" t="s">
        <v>4402</v>
      </c>
      <c r="D86" s="327"/>
      <c r="E86" s="328"/>
      <c r="F86" s="329" t="s">
        <v>399</v>
      </c>
      <c r="G86" s="61" t="s">
        <v>398</v>
      </c>
      <c r="H86" s="62">
        <v>0.7</v>
      </c>
      <c r="I86" s="56"/>
      <c r="J86" s="57"/>
      <c r="K86" s="58"/>
      <c r="L86" s="47"/>
      <c r="N86" s="78"/>
      <c r="O86" s="47"/>
      <c r="Q86" s="194">
        <v>364</v>
      </c>
      <c r="R86" s="60"/>
    </row>
    <row r="87" spans="1:18" ht="16.5" customHeight="1" x14ac:dyDescent="0.2">
      <c r="A87" s="53">
        <v>1</v>
      </c>
      <c r="B87" s="53">
        <v>3950</v>
      </c>
      <c r="C87" s="85" t="s">
        <v>4403</v>
      </c>
      <c r="D87" s="108">
        <v>415</v>
      </c>
      <c r="E87" s="25" t="s">
        <v>394</v>
      </c>
      <c r="F87" s="355"/>
      <c r="G87" s="49"/>
      <c r="H87" s="50"/>
      <c r="I87" s="56" t="s">
        <v>397</v>
      </c>
      <c r="J87" s="57" t="s">
        <v>398</v>
      </c>
      <c r="K87" s="58">
        <v>1</v>
      </c>
      <c r="L87" s="47"/>
      <c r="N87" s="78"/>
      <c r="O87" s="55"/>
      <c r="P87" s="49"/>
      <c r="Q87" s="194">
        <v>364</v>
      </c>
      <c r="R87" s="60"/>
    </row>
    <row r="88" spans="1:18" ht="16.5" customHeight="1" x14ac:dyDescent="0.2">
      <c r="A88" s="63">
        <v>1</v>
      </c>
      <c r="B88" s="63" t="s">
        <v>1407</v>
      </c>
      <c r="C88" s="87" t="s">
        <v>4404</v>
      </c>
      <c r="D88" s="122"/>
      <c r="E88" s="106"/>
      <c r="F88" s="65"/>
      <c r="G88" s="66"/>
      <c r="H88" s="67"/>
      <c r="I88" s="68"/>
      <c r="J88" s="69"/>
      <c r="K88" s="70"/>
      <c r="L88" s="47"/>
      <c r="N88" s="78"/>
      <c r="O88" s="331" t="s">
        <v>400</v>
      </c>
      <c r="P88" s="332"/>
      <c r="Q88" s="195">
        <v>363</v>
      </c>
      <c r="R88" s="72"/>
    </row>
    <row r="89" spans="1:18" ht="16.5" customHeight="1" x14ac:dyDescent="0.2">
      <c r="A89" s="63">
        <v>1</v>
      </c>
      <c r="B89" s="63" t="s">
        <v>1408</v>
      </c>
      <c r="C89" s="87" t="s">
        <v>4405</v>
      </c>
      <c r="D89" s="122"/>
      <c r="E89" s="106"/>
      <c r="F89" s="73"/>
      <c r="G89" s="74"/>
      <c r="H89" s="75"/>
      <c r="I89" s="68" t="s">
        <v>397</v>
      </c>
      <c r="J89" s="69" t="s">
        <v>398</v>
      </c>
      <c r="K89" s="70">
        <v>1</v>
      </c>
      <c r="L89" s="47"/>
      <c r="N89" s="78"/>
      <c r="O89" s="333"/>
      <c r="P89" s="334"/>
      <c r="Q89" s="195">
        <v>363</v>
      </c>
      <c r="R89" s="72"/>
    </row>
    <row r="90" spans="1:18" ht="16.5" customHeight="1" x14ac:dyDescent="0.2">
      <c r="A90" s="63">
        <v>1</v>
      </c>
      <c r="B90" s="63" t="s">
        <v>1409</v>
      </c>
      <c r="C90" s="87" t="s">
        <v>4406</v>
      </c>
      <c r="D90" s="83"/>
      <c r="E90" s="106"/>
      <c r="F90" s="335" t="s">
        <v>399</v>
      </c>
      <c r="G90" s="66" t="s">
        <v>398</v>
      </c>
      <c r="H90" s="67">
        <v>0.7</v>
      </c>
      <c r="I90" s="68"/>
      <c r="J90" s="69"/>
      <c r="K90" s="70"/>
      <c r="L90" s="47"/>
      <c r="N90" s="78"/>
      <c r="O90" s="333"/>
      <c r="P90" s="334"/>
      <c r="Q90" s="195">
        <v>255</v>
      </c>
      <c r="R90" s="72"/>
    </row>
    <row r="91" spans="1:18" ht="16.5" customHeight="1" x14ac:dyDescent="0.2">
      <c r="A91" s="63">
        <v>1</v>
      </c>
      <c r="B91" s="63" t="s">
        <v>1410</v>
      </c>
      <c r="C91" s="87" t="s">
        <v>4407</v>
      </c>
      <c r="D91" s="83"/>
      <c r="E91" s="106"/>
      <c r="F91" s="356"/>
      <c r="G91" s="74"/>
      <c r="H91" s="75"/>
      <c r="I91" s="68" t="s">
        <v>397</v>
      </c>
      <c r="J91" s="69" t="s">
        <v>398</v>
      </c>
      <c r="K91" s="70">
        <v>1</v>
      </c>
      <c r="L91" s="47"/>
      <c r="N91" s="78"/>
      <c r="O91" s="76" t="s">
        <v>398</v>
      </c>
      <c r="P91" s="75">
        <v>0.7</v>
      </c>
      <c r="Q91" s="195">
        <v>255</v>
      </c>
      <c r="R91" s="72"/>
    </row>
    <row r="92" spans="1:18" ht="16.5" customHeight="1" x14ac:dyDescent="0.2">
      <c r="A92" s="53">
        <v>1</v>
      </c>
      <c r="B92" s="53">
        <v>3951</v>
      </c>
      <c r="C92" s="85" t="s">
        <v>4408</v>
      </c>
      <c r="D92" s="325" t="s">
        <v>1411</v>
      </c>
      <c r="E92" s="326"/>
      <c r="F92" s="77"/>
      <c r="G92" s="61"/>
      <c r="H92" s="62"/>
      <c r="I92" s="56"/>
      <c r="J92" s="57"/>
      <c r="K92" s="58"/>
      <c r="L92" s="47"/>
      <c r="N92" s="78"/>
      <c r="O92" s="77"/>
      <c r="P92" s="61"/>
      <c r="Q92" s="194">
        <v>623</v>
      </c>
      <c r="R92" s="60"/>
    </row>
    <row r="93" spans="1:18" ht="16.5" customHeight="1" x14ac:dyDescent="0.2">
      <c r="A93" s="53">
        <v>1</v>
      </c>
      <c r="B93" s="53">
        <v>3952</v>
      </c>
      <c r="C93" s="85" t="s">
        <v>4409</v>
      </c>
      <c r="D93" s="327"/>
      <c r="E93" s="328"/>
      <c r="F93" s="55"/>
      <c r="G93" s="49"/>
      <c r="H93" s="50"/>
      <c r="I93" s="56" t="s">
        <v>397</v>
      </c>
      <c r="J93" s="57" t="s">
        <v>398</v>
      </c>
      <c r="K93" s="58">
        <v>1</v>
      </c>
      <c r="L93" s="47"/>
      <c r="N93" s="78"/>
      <c r="O93" s="47"/>
      <c r="Q93" s="194">
        <v>623</v>
      </c>
      <c r="R93" s="60"/>
    </row>
    <row r="94" spans="1:18" ht="16.5" customHeight="1" x14ac:dyDescent="0.2">
      <c r="A94" s="53">
        <v>1</v>
      </c>
      <c r="B94" s="53">
        <v>3953</v>
      </c>
      <c r="C94" s="85" t="s">
        <v>4410</v>
      </c>
      <c r="D94" s="327"/>
      <c r="E94" s="328"/>
      <c r="F94" s="329" t="s">
        <v>399</v>
      </c>
      <c r="G94" s="61" t="s">
        <v>398</v>
      </c>
      <c r="H94" s="62">
        <v>0.7</v>
      </c>
      <c r="I94" s="56"/>
      <c r="J94" s="57"/>
      <c r="K94" s="58"/>
      <c r="L94" s="47"/>
      <c r="N94" s="78"/>
      <c r="O94" s="47"/>
      <c r="Q94" s="194">
        <v>436</v>
      </c>
      <c r="R94" s="60"/>
    </row>
    <row r="95" spans="1:18" ht="16.5" customHeight="1" x14ac:dyDescent="0.2">
      <c r="A95" s="53">
        <v>1</v>
      </c>
      <c r="B95" s="53">
        <v>3954</v>
      </c>
      <c r="C95" s="85" t="s">
        <v>4411</v>
      </c>
      <c r="D95" s="108">
        <v>498</v>
      </c>
      <c r="E95" s="25" t="s">
        <v>394</v>
      </c>
      <c r="F95" s="355"/>
      <c r="G95" s="49"/>
      <c r="H95" s="50"/>
      <c r="I95" s="56" t="s">
        <v>397</v>
      </c>
      <c r="J95" s="57" t="s">
        <v>398</v>
      </c>
      <c r="K95" s="58">
        <v>1</v>
      </c>
      <c r="L95" s="47"/>
      <c r="N95" s="78"/>
      <c r="O95" s="55"/>
      <c r="P95" s="49"/>
      <c r="Q95" s="194">
        <v>436</v>
      </c>
      <c r="R95" s="60"/>
    </row>
    <row r="96" spans="1:18" ht="16.5" customHeight="1" x14ac:dyDescent="0.2">
      <c r="A96" s="63">
        <v>1</v>
      </c>
      <c r="B96" s="63" t="s">
        <v>1412</v>
      </c>
      <c r="C96" s="87" t="s">
        <v>4412</v>
      </c>
      <c r="D96" s="122"/>
      <c r="E96" s="106"/>
      <c r="F96" s="65"/>
      <c r="G96" s="66"/>
      <c r="H96" s="67"/>
      <c r="I96" s="68"/>
      <c r="J96" s="69"/>
      <c r="K96" s="70"/>
      <c r="L96" s="47"/>
      <c r="N96" s="78"/>
      <c r="O96" s="331" t="s">
        <v>400</v>
      </c>
      <c r="P96" s="332"/>
      <c r="Q96" s="195">
        <v>436</v>
      </c>
      <c r="R96" s="72"/>
    </row>
    <row r="97" spans="1:18" ht="16.5" customHeight="1" x14ac:dyDescent="0.2">
      <c r="A97" s="63">
        <v>1</v>
      </c>
      <c r="B97" s="63" t="s">
        <v>1413</v>
      </c>
      <c r="C97" s="87" t="s">
        <v>4413</v>
      </c>
      <c r="D97" s="122"/>
      <c r="E97" s="106"/>
      <c r="F97" s="73"/>
      <c r="G97" s="74"/>
      <c r="H97" s="75"/>
      <c r="I97" s="68" t="s">
        <v>397</v>
      </c>
      <c r="J97" s="69" t="s">
        <v>398</v>
      </c>
      <c r="K97" s="70">
        <v>1</v>
      </c>
      <c r="L97" s="47"/>
      <c r="N97" s="78"/>
      <c r="O97" s="333"/>
      <c r="P97" s="334"/>
      <c r="Q97" s="195">
        <v>436</v>
      </c>
      <c r="R97" s="72"/>
    </row>
    <row r="98" spans="1:18" ht="16.5" customHeight="1" x14ac:dyDescent="0.2">
      <c r="A98" s="63">
        <v>1</v>
      </c>
      <c r="B98" s="63" t="s">
        <v>1414</v>
      </c>
      <c r="C98" s="87" t="s">
        <v>4414</v>
      </c>
      <c r="D98" s="83"/>
      <c r="E98" s="106"/>
      <c r="F98" s="335" t="s">
        <v>399</v>
      </c>
      <c r="G98" s="66" t="s">
        <v>398</v>
      </c>
      <c r="H98" s="67">
        <v>0.7</v>
      </c>
      <c r="I98" s="68"/>
      <c r="J98" s="69"/>
      <c r="K98" s="70"/>
      <c r="L98" s="47"/>
      <c r="N98" s="78"/>
      <c r="O98" s="333"/>
      <c r="P98" s="334"/>
      <c r="Q98" s="195">
        <v>305</v>
      </c>
      <c r="R98" s="72"/>
    </row>
    <row r="99" spans="1:18" ht="16.5" customHeight="1" x14ac:dyDescent="0.2">
      <c r="A99" s="63">
        <v>1</v>
      </c>
      <c r="B99" s="63" t="s">
        <v>1415</v>
      </c>
      <c r="C99" s="87" t="s">
        <v>4415</v>
      </c>
      <c r="D99" s="83"/>
      <c r="E99" s="106"/>
      <c r="F99" s="356"/>
      <c r="G99" s="74"/>
      <c r="H99" s="75"/>
      <c r="I99" s="68" t="s">
        <v>397</v>
      </c>
      <c r="J99" s="69" t="s">
        <v>398</v>
      </c>
      <c r="K99" s="70">
        <v>1</v>
      </c>
      <c r="L99" s="47"/>
      <c r="N99" s="78"/>
      <c r="O99" s="76" t="s">
        <v>398</v>
      </c>
      <c r="P99" s="75">
        <v>0.7</v>
      </c>
      <c r="Q99" s="195">
        <v>305</v>
      </c>
      <c r="R99" s="72"/>
    </row>
    <row r="100" spans="1:18" ht="16.5" customHeight="1" x14ac:dyDescent="0.2">
      <c r="A100" s="53">
        <v>1</v>
      </c>
      <c r="B100" s="53">
        <v>3955</v>
      </c>
      <c r="C100" s="85" t="s">
        <v>4416</v>
      </c>
      <c r="D100" s="325" t="s">
        <v>1416</v>
      </c>
      <c r="E100" s="326"/>
      <c r="F100" s="77"/>
      <c r="G100" s="61"/>
      <c r="H100" s="62"/>
      <c r="I100" s="56"/>
      <c r="J100" s="57"/>
      <c r="K100" s="58"/>
      <c r="L100" s="47"/>
      <c r="N100" s="78"/>
      <c r="O100" s="77"/>
      <c r="P100" s="61"/>
      <c r="Q100" s="194">
        <v>726</v>
      </c>
      <c r="R100" s="60"/>
    </row>
    <row r="101" spans="1:18" ht="16.5" customHeight="1" x14ac:dyDescent="0.2">
      <c r="A101" s="53">
        <v>1</v>
      </c>
      <c r="B101" s="53">
        <v>3956</v>
      </c>
      <c r="C101" s="85" t="s">
        <v>4417</v>
      </c>
      <c r="D101" s="327"/>
      <c r="E101" s="328"/>
      <c r="F101" s="55"/>
      <c r="G101" s="49"/>
      <c r="H101" s="50"/>
      <c r="I101" s="56" t="s">
        <v>397</v>
      </c>
      <c r="J101" s="57" t="s">
        <v>398</v>
      </c>
      <c r="K101" s="58">
        <v>1</v>
      </c>
      <c r="L101" s="47"/>
      <c r="N101" s="78"/>
      <c r="O101" s="47"/>
      <c r="Q101" s="194">
        <v>726</v>
      </c>
      <c r="R101" s="60"/>
    </row>
    <row r="102" spans="1:18" ht="16.5" customHeight="1" x14ac:dyDescent="0.2">
      <c r="A102" s="53">
        <v>1</v>
      </c>
      <c r="B102" s="53">
        <v>3957</v>
      </c>
      <c r="C102" s="85" t="s">
        <v>4418</v>
      </c>
      <c r="D102" s="327"/>
      <c r="E102" s="328"/>
      <c r="F102" s="329" t="s">
        <v>399</v>
      </c>
      <c r="G102" s="61" t="s">
        <v>398</v>
      </c>
      <c r="H102" s="62">
        <v>0.7</v>
      </c>
      <c r="I102" s="56"/>
      <c r="J102" s="57"/>
      <c r="K102" s="58"/>
      <c r="L102" s="47"/>
      <c r="N102" s="78"/>
      <c r="O102" s="47"/>
      <c r="Q102" s="194">
        <v>509</v>
      </c>
      <c r="R102" s="60"/>
    </row>
    <row r="103" spans="1:18" ht="16.5" customHeight="1" x14ac:dyDescent="0.2">
      <c r="A103" s="53">
        <v>1</v>
      </c>
      <c r="B103" s="53">
        <v>3958</v>
      </c>
      <c r="C103" s="85" t="s">
        <v>4419</v>
      </c>
      <c r="D103" s="108">
        <v>581</v>
      </c>
      <c r="E103" s="25" t="s">
        <v>394</v>
      </c>
      <c r="F103" s="355"/>
      <c r="G103" s="49"/>
      <c r="H103" s="50"/>
      <c r="I103" s="56" t="s">
        <v>397</v>
      </c>
      <c r="J103" s="57" t="s">
        <v>398</v>
      </c>
      <c r="K103" s="58">
        <v>1</v>
      </c>
      <c r="L103" s="47"/>
      <c r="N103" s="78"/>
      <c r="O103" s="55"/>
      <c r="P103" s="49"/>
      <c r="Q103" s="194">
        <v>509</v>
      </c>
      <c r="R103" s="60"/>
    </row>
    <row r="104" spans="1:18" ht="16.5" customHeight="1" x14ac:dyDescent="0.2">
      <c r="A104" s="63">
        <v>1</v>
      </c>
      <c r="B104" s="63" t="s">
        <v>1417</v>
      </c>
      <c r="C104" s="87" t="s">
        <v>4420</v>
      </c>
      <c r="D104" s="122"/>
      <c r="E104" s="106"/>
      <c r="F104" s="65"/>
      <c r="G104" s="66"/>
      <c r="H104" s="67"/>
      <c r="I104" s="68"/>
      <c r="J104" s="69"/>
      <c r="K104" s="70"/>
      <c r="L104" s="47"/>
      <c r="N104" s="78"/>
      <c r="O104" s="331" t="s">
        <v>400</v>
      </c>
      <c r="P104" s="332"/>
      <c r="Q104" s="195">
        <v>508</v>
      </c>
      <c r="R104" s="72"/>
    </row>
    <row r="105" spans="1:18" ht="16.5" customHeight="1" x14ac:dyDescent="0.2">
      <c r="A105" s="63">
        <v>1</v>
      </c>
      <c r="B105" s="63" t="s">
        <v>1418</v>
      </c>
      <c r="C105" s="87" t="s">
        <v>4421</v>
      </c>
      <c r="D105" s="122"/>
      <c r="E105" s="106"/>
      <c r="F105" s="73"/>
      <c r="G105" s="74"/>
      <c r="H105" s="75"/>
      <c r="I105" s="68" t="s">
        <v>397</v>
      </c>
      <c r="J105" s="69" t="s">
        <v>398</v>
      </c>
      <c r="K105" s="70">
        <v>1</v>
      </c>
      <c r="L105" s="47"/>
      <c r="N105" s="78"/>
      <c r="O105" s="333"/>
      <c r="P105" s="334"/>
      <c r="Q105" s="195">
        <v>508</v>
      </c>
      <c r="R105" s="72"/>
    </row>
    <row r="106" spans="1:18" ht="16.5" customHeight="1" x14ac:dyDescent="0.2">
      <c r="A106" s="63">
        <v>1</v>
      </c>
      <c r="B106" s="63" t="s">
        <v>1419</v>
      </c>
      <c r="C106" s="87" t="s">
        <v>4422</v>
      </c>
      <c r="D106" s="83"/>
      <c r="E106" s="106"/>
      <c r="F106" s="335" t="s">
        <v>399</v>
      </c>
      <c r="G106" s="66" t="s">
        <v>398</v>
      </c>
      <c r="H106" s="67">
        <v>0.7</v>
      </c>
      <c r="I106" s="68"/>
      <c r="J106" s="69"/>
      <c r="K106" s="70"/>
      <c r="L106" s="47"/>
      <c r="N106" s="78"/>
      <c r="O106" s="333"/>
      <c r="P106" s="334"/>
      <c r="Q106" s="195">
        <v>356</v>
      </c>
      <c r="R106" s="72"/>
    </row>
    <row r="107" spans="1:18" ht="16.5" customHeight="1" x14ac:dyDescent="0.2">
      <c r="A107" s="63">
        <v>1</v>
      </c>
      <c r="B107" s="63" t="s">
        <v>1420</v>
      </c>
      <c r="C107" s="87" t="s">
        <v>4423</v>
      </c>
      <c r="D107" s="83"/>
      <c r="E107" s="106"/>
      <c r="F107" s="356"/>
      <c r="G107" s="74"/>
      <c r="H107" s="75"/>
      <c r="I107" s="68" t="s">
        <v>397</v>
      </c>
      <c r="J107" s="69" t="s">
        <v>398</v>
      </c>
      <c r="K107" s="70">
        <v>1</v>
      </c>
      <c r="L107" s="47"/>
      <c r="N107" s="78"/>
      <c r="O107" s="76" t="s">
        <v>398</v>
      </c>
      <c r="P107" s="75">
        <v>0.7</v>
      </c>
      <c r="Q107" s="195">
        <v>356</v>
      </c>
      <c r="R107" s="72"/>
    </row>
    <row r="108" spans="1:18" ht="16.5" customHeight="1" x14ac:dyDescent="0.2">
      <c r="A108" s="53">
        <v>1</v>
      </c>
      <c r="B108" s="53">
        <v>3959</v>
      </c>
      <c r="C108" s="85" t="s">
        <v>4424</v>
      </c>
      <c r="D108" s="325" t="s">
        <v>1421</v>
      </c>
      <c r="E108" s="326"/>
      <c r="F108" s="77"/>
      <c r="G108" s="61"/>
      <c r="H108" s="62"/>
      <c r="I108" s="56"/>
      <c r="J108" s="57"/>
      <c r="K108" s="58"/>
      <c r="L108" s="47"/>
      <c r="N108" s="78"/>
      <c r="O108" s="77"/>
      <c r="P108" s="61"/>
      <c r="Q108" s="194">
        <v>830</v>
      </c>
      <c r="R108" s="60"/>
    </row>
    <row r="109" spans="1:18" ht="16.5" customHeight="1" x14ac:dyDescent="0.2">
      <c r="A109" s="53">
        <v>1</v>
      </c>
      <c r="B109" s="53">
        <v>3960</v>
      </c>
      <c r="C109" s="85" t="s">
        <v>4425</v>
      </c>
      <c r="D109" s="327"/>
      <c r="E109" s="328"/>
      <c r="F109" s="55"/>
      <c r="G109" s="49"/>
      <c r="H109" s="50"/>
      <c r="I109" s="56" t="s">
        <v>397</v>
      </c>
      <c r="J109" s="57" t="s">
        <v>398</v>
      </c>
      <c r="K109" s="58">
        <v>1</v>
      </c>
      <c r="L109" s="47"/>
      <c r="N109" s="78"/>
      <c r="O109" s="47"/>
      <c r="Q109" s="194">
        <v>830</v>
      </c>
      <c r="R109" s="60"/>
    </row>
    <row r="110" spans="1:18" ht="16.5" customHeight="1" x14ac:dyDescent="0.2">
      <c r="A110" s="53">
        <v>1</v>
      </c>
      <c r="B110" s="53">
        <v>3961</v>
      </c>
      <c r="C110" s="85" t="s">
        <v>4426</v>
      </c>
      <c r="D110" s="327"/>
      <c r="E110" s="328"/>
      <c r="F110" s="329" t="s">
        <v>399</v>
      </c>
      <c r="G110" s="61" t="s">
        <v>398</v>
      </c>
      <c r="H110" s="62">
        <v>0.7</v>
      </c>
      <c r="I110" s="56"/>
      <c r="J110" s="57"/>
      <c r="K110" s="58"/>
      <c r="L110" s="47"/>
      <c r="N110" s="78"/>
      <c r="O110" s="47"/>
      <c r="Q110" s="194">
        <v>581</v>
      </c>
      <c r="R110" s="60"/>
    </row>
    <row r="111" spans="1:18" ht="16.5" customHeight="1" x14ac:dyDescent="0.2">
      <c r="A111" s="53">
        <v>1</v>
      </c>
      <c r="B111" s="53">
        <v>3962</v>
      </c>
      <c r="C111" s="85" t="s">
        <v>4427</v>
      </c>
      <c r="D111" s="108">
        <v>664</v>
      </c>
      <c r="E111" s="25" t="s">
        <v>394</v>
      </c>
      <c r="F111" s="355"/>
      <c r="G111" s="49"/>
      <c r="H111" s="50"/>
      <c r="I111" s="56" t="s">
        <v>397</v>
      </c>
      <c r="J111" s="57" t="s">
        <v>398</v>
      </c>
      <c r="K111" s="58">
        <v>1</v>
      </c>
      <c r="L111" s="47"/>
      <c r="N111" s="78"/>
      <c r="O111" s="55"/>
      <c r="P111" s="49"/>
      <c r="Q111" s="194">
        <v>581</v>
      </c>
      <c r="R111" s="60"/>
    </row>
    <row r="112" spans="1:18" ht="16.5" customHeight="1" x14ac:dyDescent="0.2">
      <c r="A112" s="63">
        <v>1</v>
      </c>
      <c r="B112" s="63" t="s">
        <v>1422</v>
      </c>
      <c r="C112" s="87" t="s">
        <v>4428</v>
      </c>
      <c r="D112" s="122"/>
      <c r="E112" s="106"/>
      <c r="F112" s="65"/>
      <c r="G112" s="66"/>
      <c r="H112" s="67"/>
      <c r="I112" s="68"/>
      <c r="J112" s="69"/>
      <c r="K112" s="70"/>
      <c r="L112" s="47"/>
      <c r="N112" s="78"/>
      <c r="O112" s="331" t="s">
        <v>400</v>
      </c>
      <c r="P112" s="332"/>
      <c r="Q112" s="195">
        <v>581</v>
      </c>
      <c r="R112" s="72"/>
    </row>
    <row r="113" spans="1:18" ht="16.5" customHeight="1" x14ac:dyDescent="0.2">
      <c r="A113" s="63">
        <v>1</v>
      </c>
      <c r="B113" s="63" t="s">
        <v>1423</v>
      </c>
      <c r="C113" s="87" t="s">
        <v>4429</v>
      </c>
      <c r="D113" s="122"/>
      <c r="E113" s="106"/>
      <c r="F113" s="73"/>
      <c r="G113" s="74"/>
      <c r="H113" s="75"/>
      <c r="I113" s="68" t="s">
        <v>397</v>
      </c>
      <c r="J113" s="69" t="s">
        <v>398</v>
      </c>
      <c r="K113" s="70">
        <v>1</v>
      </c>
      <c r="L113" s="47"/>
      <c r="N113" s="78"/>
      <c r="O113" s="333"/>
      <c r="P113" s="334"/>
      <c r="Q113" s="195">
        <v>581</v>
      </c>
      <c r="R113" s="72"/>
    </row>
    <row r="114" spans="1:18" ht="16.5" customHeight="1" x14ac:dyDescent="0.2">
      <c r="A114" s="63">
        <v>1</v>
      </c>
      <c r="B114" s="63" t="s">
        <v>1424</v>
      </c>
      <c r="C114" s="87" t="s">
        <v>4430</v>
      </c>
      <c r="D114" s="83"/>
      <c r="E114" s="106"/>
      <c r="F114" s="335" t="s">
        <v>399</v>
      </c>
      <c r="G114" s="66" t="s">
        <v>398</v>
      </c>
      <c r="H114" s="67">
        <v>0.7</v>
      </c>
      <c r="I114" s="68"/>
      <c r="J114" s="69"/>
      <c r="K114" s="70"/>
      <c r="L114" s="47"/>
      <c r="N114" s="78"/>
      <c r="O114" s="333"/>
      <c r="P114" s="334"/>
      <c r="Q114" s="195">
        <v>407</v>
      </c>
      <c r="R114" s="72"/>
    </row>
    <row r="115" spans="1:18" ht="16.5" customHeight="1" x14ac:dyDescent="0.2">
      <c r="A115" s="63">
        <v>1</v>
      </c>
      <c r="B115" s="63" t="s">
        <v>1425</v>
      </c>
      <c r="C115" s="87" t="s">
        <v>4431</v>
      </c>
      <c r="D115" s="83"/>
      <c r="E115" s="106"/>
      <c r="F115" s="356"/>
      <c r="G115" s="74"/>
      <c r="H115" s="75"/>
      <c r="I115" s="68" t="s">
        <v>397</v>
      </c>
      <c r="J115" s="69" t="s">
        <v>398</v>
      </c>
      <c r="K115" s="70">
        <v>1</v>
      </c>
      <c r="L115" s="47"/>
      <c r="N115" s="78"/>
      <c r="O115" s="76" t="s">
        <v>398</v>
      </c>
      <c r="P115" s="75">
        <v>0.7</v>
      </c>
      <c r="Q115" s="195">
        <v>407</v>
      </c>
      <c r="R115" s="72"/>
    </row>
    <row r="116" spans="1:18" ht="16.5" customHeight="1" x14ac:dyDescent="0.2">
      <c r="A116" s="53">
        <v>1</v>
      </c>
      <c r="B116" s="53">
        <v>3963</v>
      </c>
      <c r="C116" s="85" t="s">
        <v>4432</v>
      </c>
      <c r="D116" s="325" t="s">
        <v>1426</v>
      </c>
      <c r="E116" s="326"/>
      <c r="F116" s="77"/>
      <c r="G116" s="61"/>
      <c r="H116" s="62"/>
      <c r="I116" s="56"/>
      <c r="J116" s="57"/>
      <c r="K116" s="58"/>
      <c r="L116" s="47"/>
      <c r="N116" s="78"/>
      <c r="O116" s="77"/>
      <c r="P116" s="61"/>
      <c r="Q116" s="194">
        <v>934</v>
      </c>
      <c r="R116" s="60"/>
    </row>
    <row r="117" spans="1:18" ht="16.5" customHeight="1" x14ac:dyDescent="0.2">
      <c r="A117" s="53">
        <v>1</v>
      </c>
      <c r="B117" s="53">
        <v>3964</v>
      </c>
      <c r="C117" s="85" t="s">
        <v>4433</v>
      </c>
      <c r="D117" s="327"/>
      <c r="E117" s="328"/>
      <c r="F117" s="55"/>
      <c r="G117" s="49"/>
      <c r="H117" s="50"/>
      <c r="I117" s="56" t="s">
        <v>397</v>
      </c>
      <c r="J117" s="57" t="s">
        <v>398</v>
      </c>
      <c r="K117" s="58">
        <v>1</v>
      </c>
      <c r="L117" s="47"/>
      <c r="N117" s="78"/>
      <c r="O117" s="47"/>
      <c r="Q117" s="194">
        <v>934</v>
      </c>
      <c r="R117" s="60"/>
    </row>
    <row r="118" spans="1:18" ht="16.5" customHeight="1" x14ac:dyDescent="0.2">
      <c r="A118" s="53">
        <v>1</v>
      </c>
      <c r="B118" s="53">
        <v>3965</v>
      </c>
      <c r="C118" s="85" t="s">
        <v>4434</v>
      </c>
      <c r="D118" s="327"/>
      <c r="E118" s="328"/>
      <c r="F118" s="329" t="s">
        <v>399</v>
      </c>
      <c r="G118" s="61" t="s">
        <v>398</v>
      </c>
      <c r="H118" s="62">
        <v>0.7</v>
      </c>
      <c r="I118" s="56"/>
      <c r="J118" s="57"/>
      <c r="K118" s="58"/>
      <c r="L118" s="47"/>
      <c r="N118" s="78"/>
      <c r="O118" s="47"/>
      <c r="Q118" s="194">
        <v>654</v>
      </c>
      <c r="R118" s="60"/>
    </row>
    <row r="119" spans="1:18" ht="16.5" customHeight="1" x14ac:dyDescent="0.2">
      <c r="A119" s="53">
        <v>1</v>
      </c>
      <c r="B119" s="53">
        <v>3966</v>
      </c>
      <c r="C119" s="85" t="s">
        <v>4435</v>
      </c>
      <c r="D119" s="108">
        <v>747</v>
      </c>
      <c r="E119" s="25" t="s">
        <v>394</v>
      </c>
      <c r="F119" s="355"/>
      <c r="G119" s="49"/>
      <c r="H119" s="50"/>
      <c r="I119" s="56" t="s">
        <v>397</v>
      </c>
      <c r="J119" s="57" t="s">
        <v>398</v>
      </c>
      <c r="K119" s="58">
        <v>1</v>
      </c>
      <c r="L119" s="47"/>
      <c r="N119" s="78"/>
      <c r="O119" s="55"/>
      <c r="P119" s="49"/>
      <c r="Q119" s="194">
        <v>654</v>
      </c>
      <c r="R119" s="60"/>
    </row>
    <row r="120" spans="1:18" ht="16.5" customHeight="1" x14ac:dyDescent="0.2">
      <c r="A120" s="63">
        <v>1</v>
      </c>
      <c r="B120" s="63" t="s">
        <v>1427</v>
      </c>
      <c r="C120" s="87" t="s">
        <v>4436</v>
      </c>
      <c r="D120" s="122"/>
      <c r="E120" s="106"/>
      <c r="F120" s="65"/>
      <c r="G120" s="66"/>
      <c r="H120" s="67"/>
      <c r="I120" s="68"/>
      <c r="J120" s="69"/>
      <c r="K120" s="70"/>
      <c r="L120" s="47"/>
      <c r="N120" s="78"/>
      <c r="O120" s="331" t="s">
        <v>400</v>
      </c>
      <c r="P120" s="332"/>
      <c r="Q120" s="195">
        <v>654</v>
      </c>
      <c r="R120" s="72"/>
    </row>
    <row r="121" spans="1:18" ht="16.5" customHeight="1" x14ac:dyDescent="0.2">
      <c r="A121" s="63">
        <v>1</v>
      </c>
      <c r="B121" s="63" t="s">
        <v>1428</v>
      </c>
      <c r="C121" s="87" t="s">
        <v>4437</v>
      </c>
      <c r="D121" s="122"/>
      <c r="E121" s="106"/>
      <c r="F121" s="73"/>
      <c r="G121" s="74"/>
      <c r="H121" s="75"/>
      <c r="I121" s="68" t="s">
        <v>397</v>
      </c>
      <c r="J121" s="69" t="s">
        <v>398</v>
      </c>
      <c r="K121" s="70">
        <v>1</v>
      </c>
      <c r="L121" s="47"/>
      <c r="N121" s="78"/>
      <c r="O121" s="333"/>
      <c r="P121" s="334"/>
      <c r="Q121" s="195">
        <v>654</v>
      </c>
      <c r="R121" s="72"/>
    </row>
    <row r="122" spans="1:18" ht="16.5" customHeight="1" x14ac:dyDescent="0.2">
      <c r="A122" s="63">
        <v>1</v>
      </c>
      <c r="B122" s="63" t="s">
        <v>1429</v>
      </c>
      <c r="C122" s="87" t="s">
        <v>4438</v>
      </c>
      <c r="D122" s="83"/>
      <c r="E122" s="106"/>
      <c r="F122" s="335" t="s">
        <v>399</v>
      </c>
      <c r="G122" s="66" t="s">
        <v>398</v>
      </c>
      <c r="H122" s="67">
        <v>0.7</v>
      </c>
      <c r="I122" s="68"/>
      <c r="J122" s="69"/>
      <c r="K122" s="70"/>
      <c r="L122" s="47"/>
      <c r="N122" s="78"/>
      <c r="O122" s="333"/>
      <c r="P122" s="334"/>
      <c r="Q122" s="195">
        <v>458</v>
      </c>
      <c r="R122" s="72"/>
    </row>
    <row r="123" spans="1:18" ht="16.5" customHeight="1" x14ac:dyDescent="0.2">
      <c r="A123" s="63">
        <v>1</v>
      </c>
      <c r="B123" s="63" t="s">
        <v>1430</v>
      </c>
      <c r="C123" s="87" t="s">
        <v>4439</v>
      </c>
      <c r="D123" s="124"/>
      <c r="E123" s="113"/>
      <c r="F123" s="356"/>
      <c r="G123" s="74"/>
      <c r="H123" s="75"/>
      <c r="I123" s="68" t="s">
        <v>397</v>
      </c>
      <c r="J123" s="69" t="s">
        <v>398</v>
      </c>
      <c r="K123" s="70">
        <v>1</v>
      </c>
      <c r="L123" s="55"/>
      <c r="M123" s="50"/>
      <c r="N123" s="125"/>
      <c r="O123" s="76" t="s">
        <v>398</v>
      </c>
      <c r="P123" s="75">
        <v>0.7</v>
      </c>
      <c r="Q123" s="195">
        <v>458</v>
      </c>
      <c r="R123" s="79"/>
    </row>
    <row r="124" spans="1:18" ht="16.5" customHeight="1" x14ac:dyDescent="0.2"/>
    <row r="125" spans="1:18" ht="16.5" customHeight="1" x14ac:dyDescent="0.2"/>
  </sheetData>
  <mergeCells count="58">
    <mergeCell ref="O120:P122"/>
    <mergeCell ref="F122:F123"/>
    <mergeCell ref="D108:E110"/>
    <mergeCell ref="F110:F111"/>
    <mergeCell ref="O112:P114"/>
    <mergeCell ref="F114:F115"/>
    <mergeCell ref="D116:E118"/>
    <mergeCell ref="F118:F119"/>
    <mergeCell ref="O96:P98"/>
    <mergeCell ref="F98:F99"/>
    <mergeCell ref="D100:E102"/>
    <mergeCell ref="F102:F103"/>
    <mergeCell ref="O104:P106"/>
    <mergeCell ref="F106:F107"/>
    <mergeCell ref="D84:E86"/>
    <mergeCell ref="F86:F87"/>
    <mergeCell ref="O88:P90"/>
    <mergeCell ref="F90:F91"/>
    <mergeCell ref="D92:E94"/>
    <mergeCell ref="F94:F95"/>
    <mergeCell ref="O72:P74"/>
    <mergeCell ref="F74:F75"/>
    <mergeCell ref="D76:E78"/>
    <mergeCell ref="F78:F79"/>
    <mergeCell ref="O80:P82"/>
    <mergeCell ref="F82:F83"/>
    <mergeCell ref="D60:E62"/>
    <mergeCell ref="F62:F63"/>
    <mergeCell ref="O64:P66"/>
    <mergeCell ref="F66:F67"/>
    <mergeCell ref="D68:E70"/>
    <mergeCell ref="F70:F71"/>
    <mergeCell ref="O27:P29"/>
    <mergeCell ref="F29:F30"/>
    <mergeCell ref="O56:P58"/>
    <mergeCell ref="F58:F59"/>
    <mergeCell ref="D31:E33"/>
    <mergeCell ref="F33:F34"/>
    <mergeCell ref="O35:P37"/>
    <mergeCell ref="F37:F38"/>
    <mergeCell ref="D39:E41"/>
    <mergeCell ref="F41:F42"/>
    <mergeCell ref="O43:P45"/>
    <mergeCell ref="F45:F46"/>
    <mergeCell ref="D52:E54"/>
    <mergeCell ref="N53:N54"/>
    <mergeCell ref="F54:F55"/>
    <mergeCell ref="O19:P21"/>
    <mergeCell ref="F21:F22"/>
    <mergeCell ref="D23:E25"/>
    <mergeCell ref="F25:F26"/>
    <mergeCell ref="D15:E17"/>
    <mergeCell ref="F17:F18"/>
    <mergeCell ref="D7:E9"/>
    <mergeCell ref="N8:N9"/>
    <mergeCell ref="F9:F10"/>
    <mergeCell ref="O11:P13"/>
    <mergeCell ref="F13:F14"/>
  </mergeCells>
  <phoneticPr fontId="1"/>
  <printOptions horizontalCentered="1"/>
  <pageMargins left="0.70866141732283472" right="0.70866141732283472" top="0.74803149606299213" bottom="0.74803149606299213" header="0.31496062992125984" footer="0.31496062992125984"/>
  <pageSetup paperSize="9" scale="58" fitToHeight="0" orientation="portrait" r:id="rId1"/>
  <headerFooter>
    <oddFooter>&amp;C&amp;"ＭＳ Ｐゴシック"&amp;14&amp;P</oddFooter>
  </headerFooter>
  <rowBreaks count="1" manualBreakCount="1">
    <brk id="46"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12"/>
  <sheetViews>
    <sheetView view="pageBreakPreview" topLeftCell="A87"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33.6640625" style="23" bestFit="1" customWidth="1"/>
    <col min="4" max="4" width="6" style="23" bestFit="1" customWidth="1"/>
    <col min="5" max="5" width="5.33203125" style="118" bestFit="1" customWidth="1"/>
    <col min="6" max="6" width="11.88671875" style="25" customWidth="1"/>
    <col min="7" max="7" width="3.44140625" style="25" bestFit="1" customWidth="1"/>
    <col min="8" max="8" width="4.44140625" style="26" bestFit="1" customWidth="1"/>
    <col min="9" max="9" width="25.33203125" style="27" bestFit="1" customWidth="1"/>
    <col min="10" max="10" width="3.44140625" style="25" bestFit="1" customWidth="1"/>
    <col min="11" max="11" width="5.44140625" style="26" bestFit="1" customWidth="1"/>
    <col min="12" max="12" width="3.44140625" style="25" bestFit="1" customWidth="1"/>
    <col min="13" max="13" width="4.44140625" style="26" bestFit="1" customWidth="1"/>
    <col min="14" max="14" width="5.33203125" style="25" bestFit="1" customWidth="1"/>
    <col min="15" max="15" width="9.88671875" style="25" customWidth="1"/>
    <col min="16" max="16" width="4.44140625" style="25" bestFit="1" customWidth="1"/>
    <col min="17" max="17" width="7.109375" style="28" customWidth="1"/>
    <col min="18" max="18" width="8.6640625" style="29" customWidth="1"/>
    <col min="19" max="16384" width="8.88671875" style="25"/>
  </cols>
  <sheetData>
    <row r="1" spans="1:18" ht="17.100000000000001" customHeight="1" x14ac:dyDescent="0.2"/>
    <row r="2" spans="1:18" ht="17.100000000000001" customHeight="1" x14ac:dyDescent="0.2"/>
    <row r="3" spans="1:18" ht="17.100000000000001" customHeight="1" x14ac:dyDescent="0.2"/>
    <row r="4" spans="1:18" ht="17.100000000000001" customHeight="1" x14ac:dyDescent="0.2">
      <c r="B4" s="30" t="s">
        <v>2681</v>
      </c>
      <c r="D4" s="81"/>
    </row>
    <row r="5" spans="1:18" ht="16.5" customHeight="1" x14ac:dyDescent="0.2">
      <c r="A5" s="31" t="s">
        <v>386</v>
      </c>
      <c r="B5" s="32"/>
      <c r="C5" s="33" t="s">
        <v>387</v>
      </c>
      <c r="D5" s="34" t="s">
        <v>388</v>
      </c>
      <c r="E5" s="119"/>
      <c r="F5" s="34"/>
      <c r="G5" s="34"/>
      <c r="H5" s="35"/>
      <c r="I5" s="34"/>
      <c r="J5" s="34"/>
      <c r="K5" s="35"/>
      <c r="L5" s="34"/>
      <c r="M5" s="35"/>
      <c r="N5" s="34"/>
      <c r="O5" s="34"/>
      <c r="P5" s="34"/>
      <c r="Q5" s="36" t="s">
        <v>389</v>
      </c>
      <c r="R5" s="33" t="s">
        <v>390</v>
      </c>
    </row>
    <row r="6" spans="1:18" ht="16.5" customHeight="1" x14ac:dyDescent="0.2">
      <c r="A6" s="37" t="s">
        <v>391</v>
      </c>
      <c r="B6" s="37" t="s">
        <v>392</v>
      </c>
      <c r="C6" s="38"/>
      <c r="D6" s="40"/>
      <c r="E6" s="121"/>
      <c r="F6" s="40"/>
      <c r="G6" s="40"/>
      <c r="H6" s="41"/>
      <c r="I6" s="40"/>
      <c r="J6" s="40"/>
      <c r="K6" s="41"/>
      <c r="L6" s="40"/>
      <c r="M6" s="41"/>
      <c r="N6" s="40"/>
      <c r="O6" s="40"/>
      <c r="P6" s="40"/>
      <c r="Q6" s="42" t="s">
        <v>393</v>
      </c>
      <c r="R6" s="43" t="s">
        <v>394</v>
      </c>
    </row>
    <row r="7" spans="1:18" ht="16.5" customHeight="1" x14ac:dyDescent="0.2">
      <c r="A7" s="44">
        <v>1</v>
      </c>
      <c r="B7" s="44">
        <v>3967</v>
      </c>
      <c r="C7" s="45" t="s">
        <v>4440</v>
      </c>
      <c r="D7" s="327" t="s">
        <v>474</v>
      </c>
      <c r="E7" s="328"/>
      <c r="F7" s="47"/>
      <c r="I7" s="48"/>
      <c r="J7" s="49"/>
      <c r="K7" s="50"/>
      <c r="L7" s="83" t="s">
        <v>439</v>
      </c>
      <c r="N7" s="78"/>
      <c r="O7" s="47"/>
      <c r="Q7" s="51">
        <v>125</v>
      </c>
      <c r="R7" s="52" t="s">
        <v>396</v>
      </c>
    </row>
    <row r="8" spans="1:18" ht="16.5" customHeight="1" x14ac:dyDescent="0.2">
      <c r="A8" s="53">
        <v>1</v>
      </c>
      <c r="B8" s="53">
        <v>3968</v>
      </c>
      <c r="C8" s="85" t="s">
        <v>4441</v>
      </c>
      <c r="D8" s="327"/>
      <c r="E8" s="328"/>
      <c r="F8" s="55"/>
      <c r="G8" s="49"/>
      <c r="H8" s="50"/>
      <c r="I8" s="56" t="s">
        <v>397</v>
      </c>
      <c r="J8" s="57" t="s">
        <v>398</v>
      </c>
      <c r="K8" s="58">
        <v>1</v>
      </c>
      <c r="L8" s="47" t="s">
        <v>398</v>
      </c>
      <c r="M8" s="26">
        <v>0.5</v>
      </c>
      <c r="N8" s="345" t="s">
        <v>423</v>
      </c>
      <c r="O8" s="47"/>
      <c r="Q8" s="59">
        <v>125</v>
      </c>
      <c r="R8" s="60"/>
    </row>
    <row r="9" spans="1:18" ht="16.5" customHeight="1" x14ac:dyDescent="0.2">
      <c r="A9" s="53">
        <v>1</v>
      </c>
      <c r="B9" s="53">
        <v>3969</v>
      </c>
      <c r="C9" s="85" t="s">
        <v>4442</v>
      </c>
      <c r="D9" s="327"/>
      <c r="E9" s="328"/>
      <c r="F9" s="329" t="s">
        <v>399</v>
      </c>
      <c r="G9" s="61" t="s">
        <v>398</v>
      </c>
      <c r="H9" s="62">
        <v>0.7</v>
      </c>
      <c r="I9" s="56"/>
      <c r="J9" s="57"/>
      <c r="K9" s="58"/>
      <c r="L9" s="47"/>
      <c r="N9" s="345"/>
      <c r="O9" s="47"/>
      <c r="Q9" s="59">
        <v>87</v>
      </c>
      <c r="R9" s="60"/>
    </row>
    <row r="10" spans="1:18" ht="16.5" customHeight="1" x14ac:dyDescent="0.2">
      <c r="A10" s="53">
        <v>1</v>
      </c>
      <c r="B10" s="53">
        <v>3970</v>
      </c>
      <c r="C10" s="85" t="s">
        <v>4443</v>
      </c>
      <c r="D10" s="108">
        <v>83</v>
      </c>
      <c r="E10" s="25" t="s">
        <v>394</v>
      </c>
      <c r="F10" s="355"/>
      <c r="G10" s="49"/>
      <c r="H10" s="50"/>
      <c r="I10" s="56" t="s">
        <v>397</v>
      </c>
      <c r="J10" s="57" t="s">
        <v>398</v>
      </c>
      <c r="K10" s="58">
        <v>1</v>
      </c>
      <c r="L10" s="47"/>
      <c r="N10" s="78"/>
      <c r="O10" s="55"/>
      <c r="P10" s="49"/>
      <c r="Q10" s="59">
        <v>87</v>
      </c>
      <c r="R10" s="60"/>
    </row>
    <row r="11" spans="1:18" ht="16.5" customHeight="1" x14ac:dyDescent="0.2">
      <c r="A11" s="63">
        <v>1</v>
      </c>
      <c r="B11" s="63" t="s">
        <v>1431</v>
      </c>
      <c r="C11" s="87" t="s">
        <v>4444</v>
      </c>
      <c r="D11" s="122"/>
      <c r="E11" s="106"/>
      <c r="F11" s="65"/>
      <c r="G11" s="66"/>
      <c r="H11" s="67"/>
      <c r="I11" s="68"/>
      <c r="J11" s="69"/>
      <c r="K11" s="70"/>
      <c r="L11" s="47"/>
      <c r="N11" s="78"/>
      <c r="O11" s="331" t="s">
        <v>400</v>
      </c>
      <c r="P11" s="332"/>
      <c r="Q11" s="71">
        <v>88</v>
      </c>
      <c r="R11" s="72"/>
    </row>
    <row r="12" spans="1:18" ht="16.5" customHeight="1" x14ac:dyDescent="0.2">
      <c r="A12" s="63">
        <v>1</v>
      </c>
      <c r="B12" s="63" t="s">
        <v>1432</v>
      </c>
      <c r="C12" s="87" t="s">
        <v>4445</v>
      </c>
      <c r="D12" s="122"/>
      <c r="E12" s="106"/>
      <c r="F12" s="73"/>
      <c r="G12" s="74"/>
      <c r="H12" s="75"/>
      <c r="I12" s="68" t="s">
        <v>397</v>
      </c>
      <c r="J12" s="69" t="s">
        <v>398</v>
      </c>
      <c r="K12" s="70">
        <v>1</v>
      </c>
      <c r="L12" s="47"/>
      <c r="N12" s="78"/>
      <c r="O12" s="333"/>
      <c r="P12" s="334"/>
      <c r="Q12" s="71">
        <v>88</v>
      </c>
      <c r="R12" s="72"/>
    </row>
    <row r="13" spans="1:18" ht="16.5" customHeight="1" x14ac:dyDescent="0.2">
      <c r="A13" s="63">
        <v>1</v>
      </c>
      <c r="B13" s="63" t="s">
        <v>1433</v>
      </c>
      <c r="C13" s="87" t="s">
        <v>4446</v>
      </c>
      <c r="D13" s="83"/>
      <c r="E13" s="106"/>
      <c r="F13" s="335" t="s">
        <v>399</v>
      </c>
      <c r="G13" s="66" t="s">
        <v>398</v>
      </c>
      <c r="H13" s="67">
        <v>0.7</v>
      </c>
      <c r="I13" s="68"/>
      <c r="J13" s="69"/>
      <c r="K13" s="70"/>
      <c r="L13" s="47"/>
      <c r="N13" s="78"/>
      <c r="O13" s="333"/>
      <c r="P13" s="334"/>
      <c r="Q13" s="71">
        <v>61</v>
      </c>
      <c r="R13" s="72"/>
    </row>
    <row r="14" spans="1:18" ht="16.5" customHeight="1" x14ac:dyDescent="0.2">
      <c r="A14" s="63">
        <v>1</v>
      </c>
      <c r="B14" s="63" t="s">
        <v>1434</v>
      </c>
      <c r="C14" s="87" t="s">
        <v>4447</v>
      </c>
      <c r="D14" s="83"/>
      <c r="E14" s="106"/>
      <c r="F14" s="356"/>
      <c r="G14" s="74"/>
      <c r="H14" s="75"/>
      <c r="I14" s="68" t="s">
        <v>397</v>
      </c>
      <c r="J14" s="69" t="s">
        <v>398</v>
      </c>
      <c r="K14" s="70">
        <v>1</v>
      </c>
      <c r="L14" s="47"/>
      <c r="N14" s="78"/>
      <c r="O14" s="76" t="s">
        <v>398</v>
      </c>
      <c r="P14" s="75">
        <v>0.7</v>
      </c>
      <c r="Q14" s="71">
        <v>61</v>
      </c>
      <c r="R14" s="72"/>
    </row>
    <row r="15" spans="1:18" ht="16.5" customHeight="1" x14ac:dyDescent="0.2">
      <c r="A15" s="53">
        <v>1</v>
      </c>
      <c r="B15" s="53">
        <v>3971</v>
      </c>
      <c r="C15" s="85" t="s">
        <v>4448</v>
      </c>
      <c r="D15" s="325" t="s">
        <v>736</v>
      </c>
      <c r="E15" s="326"/>
      <c r="F15" s="77"/>
      <c r="G15" s="61"/>
      <c r="H15" s="62"/>
      <c r="I15" s="56"/>
      <c r="J15" s="57"/>
      <c r="K15" s="58"/>
      <c r="L15" s="47"/>
      <c r="N15" s="78"/>
      <c r="O15" s="77"/>
      <c r="P15" s="61"/>
      <c r="Q15" s="59">
        <v>249</v>
      </c>
      <c r="R15" s="60"/>
    </row>
    <row r="16" spans="1:18" ht="16.5" customHeight="1" x14ac:dyDescent="0.2">
      <c r="A16" s="53">
        <v>1</v>
      </c>
      <c r="B16" s="53">
        <v>3972</v>
      </c>
      <c r="C16" s="85" t="s">
        <v>4449</v>
      </c>
      <c r="D16" s="327"/>
      <c r="E16" s="328"/>
      <c r="F16" s="55"/>
      <c r="G16" s="49"/>
      <c r="H16" s="50"/>
      <c r="I16" s="56" t="s">
        <v>397</v>
      </c>
      <c r="J16" s="57" t="s">
        <v>398</v>
      </c>
      <c r="K16" s="58">
        <v>1</v>
      </c>
      <c r="L16" s="47"/>
      <c r="N16" s="78"/>
      <c r="O16" s="47"/>
      <c r="Q16" s="59">
        <v>249</v>
      </c>
      <c r="R16" s="60"/>
    </row>
    <row r="17" spans="1:18" ht="16.5" customHeight="1" x14ac:dyDescent="0.2">
      <c r="A17" s="53">
        <v>1</v>
      </c>
      <c r="B17" s="53">
        <v>3973</v>
      </c>
      <c r="C17" s="85" t="s">
        <v>4450</v>
      </c>
      <c r="D17" s="327"/>
      <c r="E17" s="328"/>
      <c r="F17" s="329" t="s">
        <v>399</v>
      </c>
      <c r="G17" s="61" t="s">
        <v>398</v>
      </c>
      <c r="H17" s="62">
        <v>0.7</v>
      </c>
      <c r="I17" s="56"/>
      <c r="J17" s="57"/>
      <c r="K17" s="58"/>
      <c r="L17" s="47"/>
      <c r="N17" s="78"/>
      <c r="O17" s="47"/>
      <c r="Q17" s="59">
        <v>174</v>
      </c>
      <c r="R17" s="60"/>
    </row>
    <row r="18" spans="1:18" ht="16.5" customHeight="1" x14ac:dyDescent="0.2">
      <c r="A18" s="53">
        <v>1</v>
      </c>
      <c r="B18" s="53">
        <v>3974</v>
      </c>
      <c r="C18" s="85" t="s">
        <v>4451</v>
      </c>
      <c r="D18" s="108">
        <v>166</v>
      </c>
      <c r="E18" s="25" t="s">
        <v>394</v>
      </c>
      <c r="F18" s="327"/>
      <c r="G18" s="49"/>
      <c r="H18" s="50"/>
      <c r="I18" s="56" t="s">
        <v>397</v>
      </c>
      <c r="J18" s="57" t="s">
        <v>398</v>
      </c>
      <c r="K18" s="58">
        <v>1</v>
      </c>
      <c r="L18" s="47"/>
      <c r="N18" s="78"/>
      <c r="O18" s="55"/>
      <c r="P18" s="49"/>
      <c r="Q18" s="59">
        <v>174</v>
      </c>
      <c r="R18" s="60"/>
    </row>
    <row r="19" spans="1:18" ht="16.5" customHeight="1" x14ac:dyDescent="0.2">
      <c r="A19" s="63">
        <v>1</v>
      </c>
      <c r="B19" s="63" t="s">
        <v>1435</v>
      </c>
      <c r="C19" s="87" t="s">
        <v>4452</v>
      </c>
      <c r="D19" s="83"/>
      <c r="E19" s="106"/>
      <c r="F19" s="65"/>
      <c r="G19" s="66"/>
      <c r="H19" s="67"/>
      <c r="I19" s="68"/>
      <c r="J19" s="69"/>
      <c r="K19" s="70"/>
      <c r="L19" s="47"/>
      <c r="N19" s="78"/>
      <c r="O19" s="331" t="s">
        <v>400</v>
      </c>
      <c r="P19" s="332"/>
      <c r="Q19" s="71">
        <v>174</v>
      </c>
      <c r="R19" s="72"/>
    </row>
    <row r="20" spans="1:18" ht="16.5" customHeight="1" x14ac:dyDescent="0.2">
      <c r="A20" s="63">
        <v>1</v>
      </c>
      <c r="B20" s="63" t="s">
        <v>1436</v>
      </c>
      <c r="C20" s="87" t="s">
        <v>4453</v>
      </c>
      <c r="D20" s="83"/>
      <c r="E20" s="106"/>
      <c r="F20" s="73"/>
      <c r="G20" s="74"/>
      <c r="H20" s="75"/>
      <c r="I20" s="68" t="s">
        <v>397</v>
      </c>
      <c r="J20" s="69" t="s">
        <v>398</v>
      </c>
      <c r="K20" s="70">
        <v>1</v>
      </c>
      <c r="L20" s="47"/>
      <c r="N20" s="78"/>
      <c r="O20" s="333"/>
      <c r="P20" s="334"/>
      <c r="Q20" s="71">
        <v>174</v>
      </c>
      <c r="R20" s="72"/>
    </row>
    <row r="21" spans="1:18" ht="16.5" customHeight="1" x14ac:dyDescent="0.2">
      <c r="A21" s="63">
        <v>1</v>
      </c>
      <c r="B21" s="63" t="s">
        <v>1437</v>
      </c>
      <c r="C21" s="87" t="s">
        <v>4454</v>
      </c>
      <c r="D21" s="83"/>
      <c r="E21" s="106"/>
      <c r="F21" s="335" t="s">
        <v>399</v>
      </c>
      <c r="G21" s="66" t="s">
        <v>398</v>
      </c>
      <c r="H21" s="67">
        <v>0.7</v>
      </c>
      <c r="I21" s="68"/>
      <c r="J21" s="69"/>
      <c r="K21" s="70"/>
      <c r="L21" s="47"/>
      <c r="N21" s="78"/>
      <c r="O21" s="333"/>
      <c r="P21" s="334"/>
      <c r="Q21" s="71">
        <v>122</v>
      </c>
      <c r="R21" s="72"/>
    </row>
    <row r="22" spans="1:18" ht="16.5" customHeight="1" x14ac:dyDescent="0.2">
      <c r="A22" s="63">
        <v>1</v>
      </c>
      <c r="B22" s="63" t="s">
        <v>1438</v>
      </c>
      <c r="C22" s="87" t="s">
        <v>4455</v>
      </c>
      <c r="D22" s="83"/>
      <c r="E22" s="106"/>
      <c r="F22" s="333"/>
      <c r="G22" s="74"/>
      <c r="H22" s="75"/>
      <c r="I22" s="68" t="s">
        <v>397</v>
      </c>
      <c r="J22" s="69" t="s">
        <v>398</v>
      </c>
      <c r="K22" s="70">
        <v>1</v>
      </c>
      <c r="L22" s="47"/>
      <c r="N22" s="78"/>
      <c r="O22" s="76" t="s">
        <v>398</v>
      </c>
      <c r="P22" s="75">
        <v>0.7</v>
      </c>
      <c r="Q22" s="71">
        <v>122</v>
      </c>
      <c r="R22" s="72"/>
    </row>
    <row r="23" spans="1:18" ht="16.5" customHeight="1" x14ac:dyDescent="0.2">
      <c r="A23" s="53">
        <v>1</v>
      </c>
      <c r="B23" s="53">
        <v>3975</v>
      </c>
      <c r="C23" s="85" t="s">
        <v>4456</v>
      </c>
      <c r="D23" s="325" t="s">
        <v>753</v>
      </c>
      <c r="E23" s="326"/>
      <c r="F23" s="77"/>
      <c r="G23" s="61"/>
      <c r="H23" s="62"/>
      <c r="I23" s="56"/>
      <c r="J23" s="57"/>
      <c r="K23" s="58"/>
      <c r="L23" s="47"/>
      <c r="N23" s="78"/>
      <c r="O23" s="77"/>
      <c r="P23" s="61"/>
      <c r="Q23" s="59">
        <v>374</v>
      </c>
      <c r="R23" s="60"/>
    </row>
    <row r="24" spans="1:18" ht="16.5" customHeight="1" x14ac:dyDescent="0.2">
      <c r="A24" s="53">
        <v>1</v>
      </c>
      <c r="B24" s="53">
        <v>3976</v>
      </c>
      <c r="C24" s="85" t="s">
        <v>4457</v>
      </c>
      <c r="D24" s="327"/>
      <c r="E24" s="328"/>
      <c r="F24" s="55"/>
      <c r="G24" s="49"/>
      <c r="H24" s="50"/>
      <c r="I24" s="56" t="s">
        <v>397</v>
      </c>
      <c r="J24" s="57" t="s">
        <v>398</v>
      </c>
      <c r="K24" s="58">
        <v>1</v>
      </c>
      <c r="L24" s="47"/>
      <c r="N24" s="78"/>
      <c r="O24" s="47"/>
      <c r="Q24" s="59">
        <v>374</v>
      </c>
      <c r="R24" s="60"/>
    </row>
    <row r="25" spans="1:18" ht="16.5" customHeight="1" x14ac:dyDescent="0.2">
      <c r="A25" s="53">
        <v>1</v>
      </c>
      <c r="B25" s="53">
        <v>3977</v>
      </c>
      <c r="C25" s="85" t="s">
        <v>4458</v>
      </c>
      <c r="D25" s="327"/>
      <c r="E25" s="328"/>
      <c r="F25" s="329" t="s">
        <v>399</v>
      </c>
      <c r="G25" s="61" t="s">
        <v>398</v>
      </c>
      <c r="H25" s="62">
        <v>0.7</v>
      </c>
      <c r="I25" s="56"/>
      <c r="J25" s="57"/>
      <c r="K25" s="58"/>
      <c r="L25" s="47"/>
      <c r="N25" s="78"/>
      <c r="O25" s="47"/>
      <c r="Q25" s="59">
        <v>261</v>
      </c>
      <c r="R25" s="60"/>
    </row>
    <row r="26" spans="1:18" ht="16.5" customHeight="1" x14ac:dyDescent="0.2">
      <c r="A26" s="53">
        <v>1</v>
      </c>
      <c r="B26" s="53">
        <v>3978</v>
      </c>
      <c r="C26" s="85" t="s">
        <v>4459</v>
      </c>
      <c r="D26" s="108">
        <v>249</v>
      </c>
      <c r="E26" s="25" t="s">
        <v>394</v>
      </c>
      <c r="F26" s="355"/>
      <c r="G26" s="49"/>
      <c r="H26" s="50"/>
      <c r="I26" s="56" t="s">
        <v>397</v>
      </c>
      <c r="J26" s="57" t="s">
        <v>398</v>
      </c>
      <c r="K26" s="58">
        <v>1</v>
      </c>
      <c r="L26" s="47"/>
      <c r="N26" s="78"/>
      <c r="O26" s="55"/>
      <c r="P26" s="49"/>
      <c r="Q26" s="59">
        <v>261</v>
      </c>
      <c r="R26" s="60"/>
    </row>
    <row r="27" spans="1:18" ht="16.5" customHeight="1" x14ac:dyDescent="0.2">
      <c r="A27" s="63">
        <v>1</v>
      </c>
      <c r="B27" s="63" t="s">
        <v>1439</v>
      </c>
      <c r="C27" s="87" t="s">
        <v>4460</v>
      </c>
      <c r="D27" s="122"/>
      <c r="E27" s="106"/>
      <c r="F27" s="65"/>
      <c r="G27" s="66"/>
      <c r="H27" s="67"/>
      <c r="I27" s="68"/>
      <c r="J27" s="69"/>
      <c r="K27" s="70"/>
      <c r="L27" s="47"/>
      <c r="N27" s="78"/>
      <c r="O27" s="331" t="s">
        <v>400</v>
      </c>
      <c r="P27" s="332"/>
      <c r="Q27" s="71">
        <v>262</v>
      </c>
      <c r="R27" s="72"/>
    </row>
    <row r="28" spans="1:18" ht="16.5" customHeight="1" x14ac:dyDescent="0.2">
      <c r="A28" s="63">
        <v>1</v>
      </c>
      <c r="B28" s="63" t="s">
        <v>1440</v>
      </c>
      <c r="C28" s="87" t="s">
        <v>4461</v>
      </c>
      <c r="D28" s="122"/>
      <c r="E28" s="106"/>
      <c r="F28" s="73"/>
      <c r="G28" s="74"/>
      <c r="H28" s="75"/>
      <c r="I28" s="68" t="s">
        <v>397</v>
      </c>
      <c r="J28" s="69" t="s">
        <v>398</v>
      </c>
      <c r="K28" s="70">
        <v>1</v>
      </c>
      <c r="L28" s="47"/>
      <c r="N28" s="78"/>
      <c r="O28" s="333"/>
      <c r="P28" s="334"/>
      <c r="Q28" s="71">
        <v>262</v>
      </c>
      <c r="R28" s="72"/>
    </row>
    <row r="29" spans="1:18" ht="16.5" customHeight="1" x14ac:dyDescent="0.2">
      <c r="A29" s="63">
        <v>1</v>
      </c>
      <c r="B29" s="63" t="s">
        <v>1441</v>
      </c>
      <c r="C29" s="87" t="s">
        <v>4462</v>
      </c>
      <c r="D29" s="83"/>
      <c r="E29" s="106"/>
      <c r="F29" s="335" t="s">
        <v>399</v>
      </c>
      <c r="G29" s="66" t="s">
        <v>398</v>
      </c>
      <c r="H29" s="67">
        <v>0.7</v>
      </c>
      <c r="I29" s="68"/>
      <c r="J29" s="69"/>
      <c r="K29" s="70"/>
      <c r="L29" s="47"/>
      <c r="N29" s="78"/>
      <c r="O29" s="333"/>
      <c r="P29" s="334"/>
      <c r="Q29" s="71">
        <v>183</v>
      </c>
      <c r="R29" s="72"/>
    </row>
    <row r="30" spans="1:18" ht="16.5" customHeight="1" x14ac:dyDescent="0.2">
      <c r="A30" s="63">
        <v>1</v>
      </c>
      <c r="B30" s="63" t="s">
        <v>1442</v>
      </c>
      <c r="C30" s="87" t="s">
        <v>4463</v>
      </c>
      <c r="D30" s="83"/>
      <c r="E30" s="106"/>
      <c r="F30" s="356"/>
      <c r="G30" s="74"/>
      <c r="H30" s="75"/>
      <c r="I30" s="68" t="s">
        <v>397</v>
      </c>
      <c r="J30" s="69" t="s">
        <v>398</v>
      </c>
      <c r="K30" s="70">
        <v>1</v>
      </c>
      <c r="L30" s="47"/>
      <c r="N30" s="78"/>
      <c r="O30" s="76" t="s">
        <v>398</v>
      </c>
      <c r="P30" s="75">
        <v>0.7</v>
      </c>
      <c r="Q30" s="71">
        <v>183</v>
      </c>
      <c r="R30" s="72"/>
    </row>
    <row r="31" spans="1:18" ht="16.5" customHeight="1" x14ac:dyDescent="0.2">
      <c r="A31" s="53">
        <v>1</v>
      </c>
      <c r="B31" s="53">
        <v>3979</v>
      </c>
      <c r="C31" s="85" t="s">
        <v>4464</v>
      </c>
      <c r="D31" s="325" t="s">
        <v>442</v>
      </c>
      <c r="E31" s="326"/>
      <c r="F31" s="77"/>
      <c r="G31" s="61"/>
      <c r="H31" s="62"/>
      <c r="I31" s="56"/>
      <c r="J31" s="57"/>
      <c r="K31" s="58"/>
      <c r="L31" s="47"/>
      <c r="N31" s="78"/>
      <c r="O31" s="77"/>
      <c r="P31" s="61"/>
      <c r="Q31" s="59">
        <v>498</v>
      </c>
      <c r="R31" s="60"/>
    </row>
    <row r="32" spans="1:18" ht="16.5" customHeight="1" x14ac:dyDescent="0.2">
      <c r="A32" s="53">
        <v>1</v>
      </c>
      <c r="B32" s="53">
        <v>3980</v>
      </c>
      <c r="C32" s="85" t="s">
        <v>4465</v>
      </c>
      <c r="D32" s="327"/>
      <c r="E32" s="328"/>
      <c r="F32" s="55"/>
      <c r="G32" s="49"/>
      <c r="H32" s="50"/>
      <c r="I32" s="56" t="s">
        <v>397</v>
      </c>
      <c r="J32" s="57" t="s">
        <v>398</v>
      </c>
      <c r="K32" s="58">
        <v>1</v>
      </c>
      <c r="L32" s="47"/>
      <c r="N32" s="78"/>
      <c r="O32" s="47"/>
      <c r="Q32" s="59">
        <v>498</v>
      </c>
      <c r="R32" s="60"/>
    </row>
    <row r="33" spans="1:18" ht="16.5" customHeight="1" x14ac:dyDescent="0.2">
      <c r="A33" s="53">
        <v>1</v>
      </c>
      <c r="B33" s="53">
        <v>3981</v>
      </c>
      <c r="C33" s="85" t="s">
        <v>4466</v>
      </c>
      <c r="D33" s="327"/>
      <c r="E33" s="328"/>
      <c r="F33" s="329" t="s">
        <v>399</v>
      </c>
      <c r="G33" s="61" t="s">
        <v>398</v>
      </c>
      <c r="H33" s="62">
        <v>0.7</v>
      </c>
      <c r="I33" s="56"/>
      <c r="J33" s="57"/>
      <c r="K33" s="58"/>
      <c r="L33" s="47"/>
      <c r="N33" s="78"/>
      <c r="O33" s="47"/>
      <c r="Q33" s="59">
        <v>348</v>
      </c>
      <c r="R33" s="60"/>
    </row>
    <row r="34" spans="1:18" ht="16.5" customHeight="1" x14ac:dyDescent="0.2">
      <c r="A34" s="53">
        <v>1</v>
      </c>
      <c r="B34" s="53">
        <v>3982</v>
      </c>
      <c r="C34" s="85" t="s">
        <v>4467</v>
      </c>
      <c r="D34" s="108">
        <v>332</v>
      </c>
      <c r="E34" s="25" t="s">
        <v>394</v>
      </c>
      <c r="F34" s="355"/>
      <c r="G34" s="49"/>
      <c r="H34" s="50"/>
      <c r="I34" s="56" t="s">
        <v>397</v>
      </c>
      <c r="J34" s="57" t="s">
        <v>398</v>
      </c>
      <c r="K34" s="58">
        <v>1</v>
      </c>
      <c r="L34" s="47"/>
      <c r="N34" s="78"/>
      <c r="O34" s="55"/>
      <c r="P34" s="49"/>
      <c r="Q34" s="59">
        <v>348</v>
      </c>
      <c r="R34" s="60"/>
    </row>
    <row r="35" spans="1:18" ht="16.5" customHeight="1" x14ac:dyDescent="0.2">
      <c r="A35" s="63">
        <v>1</v>
      </c>
      <c r="B35" s="63" t="s">
        <v>1443</v>
      </c>
      <c r="C35" s="87" t="s">
        <v>4468</v>
      </c>
      <c r="D35" s="122"/>
      <c r="E35" s="106"/>
      <c r="F35" s="65"/>
      <c r="G35" s="66"/>
      <c r="H35" s="67"/>
      <c r="I35" s="68"/>
      <c r="J35" s="69"/>
      <c r="K35" s="70"/>
      <c r="L35" s="47"/>
      <c r="N35" s="78"/>
      <c r="O35" s="331" t="s">
        <v>400</v>
      </c>
      <c r="P35" s="332"/>
      <c r="Q35" s="71">
        <v>349</v>
      </c>
      <c r="R35" s="72"/>
    </row>
    <row r="36" spans="1:18" ht="16.5" customHeight="1" x14ac:dyDescent="0.2">
      <c r="A36" s="63">
        <v>1</v>
      </c>
      <c r="B36" s="63" t="s">
        <v>1444</v>
      </c>
      <c r="C36" s="87" t="s">
        <v>4469</v>
      </c>
      <c r="D36" s="122"/>
      <c r="E36" s="106"/>
      <c r="F36" s="73"/>
      <c r="G36" s="74"/>
      <c r="H36" s="75"/>
      <c r="I36" s="68" t="s">
        <v>397</v>
      </c>
      <c r="J36" s="69" t="s">
        <v>398</v>
      </c>
      <c r="K36" s="70">
        <v>1</v>
      </c>
      <c r="L36" s="47"/>
      <c r="N36" s="78"/>
      <c r="O36" s="333"/>
      <c r="P36" s="334"/>
      <c r="Q36" s="71">
        <v>349</v>
      </c>
      <c r="R36" s="72"/>
    </row>
    <row r="37" spans="1:18" ht="16.5" customHeight="1" x14ac:dyDescent="0.2">
      <c r="A37" s="63">
        <v>1</v>
      </c>
      <c r="B37" s="63" t="s">
        <v>1445</v>
      </c>
      <c r="C37" s="87" t="s">
        <v>4470</v>
      </c>
      <c r="D37" s="83"/>
      <c r="E37" s="106"/>
      <c r="F37" s="335" t="s">
        <v>399</v>
      </c>
      <c r="G37" s="66" t="s">
        <v>398</v>
      </c>
      <c r="H37" s="67">
        <v>0.7</v>
      </c>
      <c r="I37" s="68"/>
      <c r="J37" s="69"/>
      <c r="K37" s="70"/>
      <c r="L37" s="47"/>
      <c r="N37" s="78"/>
      <c r="O37" s="333"/>
      <c r="P37" s="334"/>
      <c r="Q37" s="71">
        <v>244</v>
      </c>
      <c r="R37" s="72"/>
    </row>
    <row r="38" spans="1:18" ht="16.5" customHeight="1" x14ac:dyDescent="0.2">
      <c r="A38" s="63">
        <v>1</v>
      </c>
      <c r="B38" s="63" t="s">
        <v>1446</v>
      </c>
      <c r="C38" s="87" t="s">
        <v>4471</v>
      </c>
      <c r="D38" s="83"/>
      <c r="E38" s="106"/>
      <c r="F38" s="356"/>
      <c r="G38" s="74"/>
      <c r="H38" s="75"/>
      <c r="I38" s="68" t="s">
        <v>397</v>
      </c>
      <c r="J38" s="69" t="s">
        <v>398</v>
      </c>
      <c r="K38" s="70">
        <v>1</v>
      </c>
      <c r="L38" s="47"/>
      <c r="N38" s="78"/>
      <c r="O38" s="76" t="s">
        <v>398</v>
      </c>
      <c r="P38" s="75">
        <v>0.7</v>
      </c>
      <c r="Q38" s="71">
        <v>244</v>
      </c>
      <c r="R38" s="72"/>
    </row>
    <row r="39" spans="1:18" ht="16.5" customHeight="1" x14ac:dyDescent="0.2">
      <c r="A39" s="53">
        <v>1</v>
      </c>
      <c r="B39" s="53">
        <v>3983</v>
      </c>
      <c r="C39" s="85" t="s">
        <v>4472</v>
      </c>
      <c r="D39" s="325" t="s">
        <v>774</v>
      </c>
      <c r="E39" s="326"/>
      <c r="F39" s="77"/>
      <c r="G39" s="61"/>
      <c r="H39" s="62"/>
      <c r="I39" s="56"/>
      <c r="J39" s="57"/>
      <c r="K39" s="58"/>
      <c r="L39" s="47"/>
      <c r="N39" s="78"/>
      <c r="O39" s="77"/>
      <c r="P39" s="61"/>
      <c r="Q39" s="59">
        <v>623</v>
      </c>
      <c r="R39" s="60"/>
    </row>
    <row r="40" spans="1:18" ht="16.5" customHeight="1" x14ac:dyDescent="0.2">
      <c r="A40" s="53">
        <v>1</v>
      </c>
      <c r="B40" s="53">
        <v>3984</v>
      </c>
      <c r="C40" s="85" t="s">
        <v>4473</v>
      </c>
      <c r="D40" s="327"/>
      <c r="E40" s="328"/>
      <c r="F40" s="55"/>
      <c r="G40" s="49"/>
      <c r="H40" s="50"/>
      <c r="I40" s="56" t="s">
        <v>397</v>
      </c>
      <c r="J40" s="57" t="s">
        <v>398</v>
      </c>
      <c r="K40" s="58">
        <v>1</v>
      </c>
      <c r="L40" s="47"/>
      <c r="N40" s="78"/>
      <c r="O40" s="47"/>
      <c r="Q40" s="59">
        <v>623</v>
      </c>
      <c r="R40" s="60"/>
    </row>
    <row r="41" spans="1:18" ht="16.5" customHeight="1" x14ac:dyDescent="0.2">
      <c r="A41" s="53">
        <v>1</v>
      </c>
      <c r="B41" s="53">
        <v>3985</v>
      </c>
      <c r="C41" s="85" t="s">
        <v>4474</v>
      </c>
      <c r="D41" s="327"/>
      <c r="E41" s="328"/>
      <c r="F41" s="329" t="s">
        <v>399</v>
      </c>
      <c r="G41" s="61" t="s">
        <v>398</v>
      </c>
      <c r="H41" s="62">
        <v>0.7</v>
      </c>
      <c r="I41" s="56"/>
      <c r="J41" s="57"/>
      <c r="K41" s="58"/>
      <c r="L41" s="47"/>
      <c r="N41" s="78"/>
      <c r="O41" s="47"/>
      <c r="Q41" s="59">
        <v>437</v>
      </c>
      <c r="R41" s="60"/>
    </row>
    <row r="42" spans="1:18" ht="16.5" customHeight="1" x14ac:dyDescent="0.2">
      <c r="A42" s="53">
        <v>1</v>
      </c>
      <c r="B42" s="53">
        <v>3986</v>
      </c>
      <c r="C42" s="85" t="s">
        <v>4475</v>
      </c>
      <c r="D42" s="108">
        <v>415</v>
      </c>
      <c r="E42" s="25" t="s">
        <v>394</v>
      </c>
      <c r="F42" s="355"/>
      <c r="G42" s="49"/>
      <c r="H42" s="50"/>
      <c r="I42" s="56" t="s">
        <v>397</v>
      </c>
      <c r="J42" s="57" t="s">
        <v>398</v>
      </c>
      <c r="K42" s="58">
        <v>1</v>
      </c>
      <c r="L42" s="47"/>
      <c r="N42" s="78"/>
      <c r="O42" s="55"/>
      <c r="P42" s="49"/>
      <c r="Q42" s="59">
        <v>437</v>
      </c>
      <c r="R42" s="60"/>
    </row>
    <row r="43" spans="1:18" ht="16.5" customHeight="1" x14ac:dyDescent="0.2">
      <c r="A43" s="63">
        <v>1</v>
      </c>
      <c r="B43" s="63" t="s">
        <v>1447</v>
      </c>
      <c r="C43" s="87" t="s">
        <v>4476</v>
      </c>
      <c r="D43" s="122"/>
      <c r="E43" s="106"/>
      <c r="F43" s="65"/>
      <c r="G43" s="66"/>
      <c r="H43" s="67"/>
      <c r="I43" s="68"/>
      <c r="J43" s="69"/>
      <c r="K43" s="70"/>
      <c r="L43" s="47"/>
      <c r="N43" s="78"/>
      <c r="O43" s="331" t="s">
        <v>400</v>
      </c>
      <c r="P43" s="332"/>
      <c r="Q43" s="71">
        <v>436</v>
      </c>
      <c r="R43" s="72"/>
    </row>
    <row r="44" spans="1:18" ht="16.5" customHeight="1" x14ac:dyDescent="0.2">
      <c r="A44" s="63">
        <v>1</v>
      </c>
      <c r="B44" s="63" t="s">
        <v>1448</v>
      </c>
      <c r="C44" s="87" t="s">
        <v>4477</v>
      </c>
      <c r="D44" s="122"/>
      <c r="E44" s="106"/>
      <c r="F44" s="73"/>
      <c r="G44" s="74"/>
      <c r="H44" s="75"/>
      <c r="I44" s="68" t="s">
        <v>397</v>
      </c>
      <c r="J44" s="69" t="s">
        <v>398</v>
      </c>
      <c r="K44" s="70">
        <v>1</v>
      </c>
      <c r="L44" s="47"/>
      <c r="N44" s="78"/>
      <c r="O44" s="333"/>
      <c r="P44" s="334"/>
      <c r="Q44" s="71">
        <v>436</v>
      </c>
      <c r="R44" s="72"/>
    </row>
    <row r="45" spans="1:18" ht="16.5" customHeight="1" x14ac:dyDescent="0.2">
      <c r="A45" s="63">
        <v>1</v>
      </c>
      <c r="B45" s="63" t="s">
        <v>1449</v>
      </c>
      <c r="C45" s="87" t="s">
        <v>4478</v>
      </c>
      <c r="D45" s="83"/>
      <c r="E45" s="106"/>
      <c r="F45" s="335" t="s">
        <v>399</v>
      </c>
      <c r="G45" s="66" t="s">
        <v>398</v>
      </c>
      <c r="H45" s="67">
        <v>0.7</v>
      </c>
      <c r="I45" s="68"/>
      <c r="J45" s="69"/>
      <c r="K45" s="70"/>
      <c r="L45" s="47"/>
      <c r="N45" s="78"/>
      <c r="O45" s="333"/>
      <c r="P45" s="334"/>
      <c r="Q45" s="71">
        <v>306</v>
      </c>
      <c r="R45" s="72"/>
    </row>
    <row r="46" spans="1:18" ht="16.5" customHeight="1" x14ac:dyDescent="0.2">
      <c r="A46" s="63">
        <v>1</v>
      </c>
      <c r="B46" s="63" t="s">
        <v>1450</v>
      </c>
      <c r="C46" s="87" t="s">
        <v>4479</v>
      </c>
      <c r="D46" s="83"/>
      <c r="E46" s="106"/>
      <c r="F46" s="356"/>
      <c r="G46" s="74"/>
      <c r="H46" s="75"/>
      <c r="I46" s="68" t="s">
        <v>397</v>
      </c>
      <c r="J46" s="69" t="s">
        <v>398</v>
      </c>
      <c r="K46" s="70">
        <v>1</v>
      </c>
      <c r="L46" s="47"/>
      <c r="N46" s="78"/>
      <c r="O46" s="76" t="s">
        <v>398</v>
      </c>
      <c r="P46" s="75">
        <v>0.7</v>
      </c>
      <c r="Q46" s="71">
        <v>306</v>
      </c>
      <c r="R46" s="72"/>
    </row>
    <row r="47" spans="1:18" ht="16.5" customHeight="1" x14ac:dyDescent="0.2">
      <c r="A47" s="53">
        <v>1</v>
      </c>
      <c r="B47" s="53">
        <v>3987</v>
      </c>
      <c r="C47" s="85" t="s">
        <v>4480</v>
      </c>
      <c r="D47" s="325" t="s">
        <v>1451</v>
      </c>
      <c r="E47" s="326"/>
      <c r="F47" s="77"/>
      <c r="G47" s="61"/>
      <c r="H47" s="62"/>
      <c r="I47" s="56"/>
      <c r="J47" s="57"/>
      <c r="K47" s="58"/>
      <c r="L47" s="47"/>
      <c r="N47" s="78"/>
      <c r="O47" s="77"/>
      <c r="P47" s="61"/>
      <c r="Q47" s="59">
        <v>747</v>
      </c>
      <c r="R47" s="60"/>
    </row>
    <row r="48" spans="1:18" ht="16.5" customHeight="1" x14ac:dyDescent="0.2">
      <c r="A48" s="53">
        <v>1</v>
      </c>
      <c r="B48" s="53">
        <v>3988</v>
      </c>
      <c r="C48" s="85" t="s">
        <v>4481</v>
      </c>
      <c r="D48" s="327"/>
      <c r="E48" s="328"/>
      <c r="F48" s="55"/>
      <c r="G48" s="49"/>
      <c r="H48" s="50"/>
      <c r="I48" s="56" t="s">
        <v>397</v>
      </c>
      <c r="J48" s="57" t="s">
        <v>398</v>
      </c>
      <c r="K48" s="58">
        <v>1</v>
      </c>
      <c r="L48" s="47"/>
      <c r="N48" s="78"/>
      <c r="O48" s="47"/>
      <c r="Q48" s="59">
        <v>747</v>
      </c>
      <c r="R48" s="60"/>
    </row>
    <row r="49" spans="1:18" ht="16.5" customHeight="1" x14ac:dyDescent="0.2">
      <c r="A49" s="53">
        <v>1</v>
      </c>
      <c r="B49" s="53">
        <v>3989</v>
      </c>
      <c r="C49" s="85" t="s">
        <v>4482</v>
      </c>
      <c r="D49" s="327"/>
      <c r="E49" s="328"/>
      <c r="F49" s="329" t="s">
        <v>399</v>
      </c>
      <c r="G49" s="61" t="s">
        <v>398</v>
      </c>
      <c r="H49" s="62">
        <v>0.7</v>
      </c>
      <c r="I49" s="56"/>
      <c r="J49" s="57"/>
      <c r="K49" s="58"/>
      <c r="L49" s="47"/>
      <c r="N49" s="78"/>
      <c r="O49" s="47"/>
      <c r="Q49" s="59">
        <v>524</v>
      </c>
      <c r="R49" s="60"/>
    </row>
    <row r="50" spans="1:18" ht="16.5" customHeight="1" x14ac:dyDescent="0.2">
      <c r="A50" s="53">
        <v>1</v>
      </c>
      <c r="B50" s="53">
        <v>3990</v>
      </c>
      <c r="C50" s="85" t="s">
        <v>4483</v>
      </c>
      <c r="D50" s="108">
        <v>498</v>
      </c>
      <c r="E50" s="25" t="s">
        <v>394</v>
      </c>
      <c r="F50" s="355"/>
      <c r="G50" s="49"/>
      <c r="H50" s="50"/>
      <c r="I50" s="56" t="s">
        <v>397</v>
      </c>
      <c r="J50" s="57" t="s">
        <v>398</v>
      </c>
      <c r="K50" s="58">
        <v>1</v>
      </c>
      <c r="L50" s="47"/>
      <c r="N50" s="78"/>
      <c r="O50" s="55"/>
      <c r="P50" s="49"/>
      <c r="Q50" s="59">
        <v>524</v>
      </c>
      <c r="R50" s="60"/>
    </row>
    <row r="51" spans="1:18" ht="16.5" customHeight="1" x14ac:dyDescent="0.2">
      <c r="A51" s="63">
        <v>1</v>
      </c>
      <c r="B51" s="63" t="s">
        <v>1452</v>
      </c>
      <c r="C51" s="87" t="s">
        <v>4484</v>
      </c>
      <c r="D51" s="122"/>
      <c r="E51" s="106"/>
      <c r="F51" s="65"/>
      <c r="G51" s="66"/>
      <c r="H51" s="67"/>
      <c r="I51" s="68"/>
      <c r="J51" s="69"/>
      <c r="K51" s="70"/>
      <c r="L51" s="47"/>
      <c r="N51" s="78"/>
      <c r="O51" s="331" t="s">
        <v>400</v>
      </c>
      <c r="P51" s="332"/>
      <c r="Q51" s="71">
        <v>523</v>
      </c>
      <c r="R51" s="72"/>
    </row>
    <row r="52" spans="1:18" ht="16.5" customHeight="1" x14ac:dyDescent="0.2">
      <c r="A52" s="63">
        <v>1</v>
      </c>
      <c r="B52" s="63" t="s">
        <v>1453</v>
      </c>
      <c r="C52" s="87" t="s">
        <v>4485</v>
      </c>
      <c r="D52" s="122"/>
      <c r="E52" s="106"/>
      <c r="F52" s="73"/>
      <c r="G52" s="74"/>
      <c r="H52" s="75"/>
      <c r="I52" s="68" t="s">
        <v>397</v>
      </c>
      <c r="J52" s="69" t="s">
        <v>398</v>
      </c>
      <c r="K52" s="70">
        <v>1</v>
      </c>
      <c r="L52" s="47"/>
      <c r="N52" s="78"/>
      <c r="O52" s="333"/>
      <c r="P52" s="334"/>
      <c r="Q52" s="71">
        <v>523</v>
      </c>
      <c r="R52" s="72"/>
    </row>
    <row r="53" spans="1:18" ht="16.5" customHeight="1" x14ac:dyDescent="0.2">
      <c r="A53" s="63">
        <v>1</v>
      </c>
      <c r="B53" s="63" t="s">
        <v>1454</v>
      </c>
      <c r="C53" s="87" t="s">
        <v>4486</v>
      </c>
      <c r="D53" s="83"/>
      <c r="E53" s="106"/>
      <c r="F53" s="335" t="s">
        <v>399</v>
      </c>
      <c r="G53" s="66" t="s">
        <v>398</v>
      </c>
      <c r="H53" s="67">
        <v>0.7</v>
      </c>
      <c r="I53" s="68"/>
      <c r="J53" s="69"/>
      <c r="K53" s="70"/>
      <c r="L53" s="47"/>
      <c r="N53" s="78"/>
      <c r="O53" s="333"/>
      <c r="P53" s="334"/>
      <c r="Q53" s="71">
        <v>367</v>
      </c>
      <c r="R53" s="72"/>
    </row>
    <row r="54" spans="1:18" ht="16.5" customHeight="1" x14ac:dyDescent="0.2">
      <c r="A54" s="63">
        <v>1</v>
      </c>
      <c r="B54" s="63" t="s">
        <v>1455</v>
      </c>
      <c r="C54" s="87" t="s">
        <v>4487</v>
      </c>
      <c r="D54" s="83"/>
      <c r="E54" s="106"/>
      <c r="F54" s="356"/>
      <c r="G54" s="74"/>
      <c r="H54" s="75"/>
      <c r="I54" s="68" t="s">
        <v>397</v>
      </c>
      <c r="J54" s="69" t="s">
        <v>398</v>
      </c>
      <c r="K54" s="70">
        <v>1</v>
      </c>
      <c r="L54" s="47"/>
      <c r="N54" s="78"/>
      <c r="O54" s="76" t="s">
        <v>398</v>
      </c>
      <c r="P54" s="75">
        <v>0.7</v>
      </c>
      <c r="Q54" s="71">
        <v>367</v>
      </c>
      <c r="R54" s="72"/>
    </row>
    <row r="55" spans="1:18" ht="16.5" customHeight="1" x14ac:dyDescent="0.2">
      <c r="A55" s="53">
        <v>1</v>
      </c>
      <c r="B55" s="53">
        <v>3991</v>
      </c>
      <c r="C55" s="85" t="s">
        <v>4488</v>
      </c>
      <c r="D55" s="325" t="s">
        <v>1456</v>
      </c>
      <c r="E55" s="326"/>
      <c r="F55" s="77"/>
      <c r="G55" s="61"/>
      <c r="H55" s="62"/>
      <c r="I55" s="56"/>
      <c r="J55" s="57"/>
      <c r="K55" s="58"/>
      <c r="L55" s="47"/>
      <c r="N55" s="78"/>
      <c r="O55" s="77"/>
      <c r="P55" s="61"/>
      <c r="Q55" s="59">
        <v>872</v>
      </c>
      <c r="R55" s="60"/>
    </row>
    <row r="56" spans="1:18" ht="16.5" customHeight="1" x14ac:dyDescent="0.2">
      <c r="A56" s="53">
        <v>1</v>
      </c>
      <c r="B56" s="53">
        <v>3992</v>
      </c>
      <c r="C56" s="85" t="s">
        <v>4489</v>
      </c>
      <c r="D56" s="327"/>
      <c r="E56" s="328"/>
      <c r="F56" s="55"/>
      <c r="G56" s="49"/>
      <c r="H56" s="50"/>
      <c r="I56" s="56" t="s">
        <v>397</v>
      </c>
      <c r="J56" s="57" t="s">
        <v>398</v>
      </c>
      <c r="K56" s="58">
        <v>1</v>
      </c>
      <c r="L56" s="47"/>
      <c r="N56" s="78"/>
      <c r="O56" s="47"/>
      <c r="Q56" s="59">
        <v>872</v>
      </c>
      <c r="R56" s="60"/>
    </row>
    <row r="57" spans="1:18" ht="16.5" customHeight="1" x14ac:dyDescent="0.2">
      <c r="A57" s="53">
        <v>1</v>
      </c>
      <c r="B57" s="53">
        <v>3993</v>
      </c>
      <c r="C57" s="85" t="s">
        <v>4490</v>
      </c>
      <c r="D57" s="327"/>
      <c r="E57" s="328"/>
      <c r="F57" s="329" t="s">
        <v>399</v>
      </c>
      <c r="G57" s="61" t="s">
        <v>398</v>
      </c>
      <c r="H57" s="62">
        <v>0.7</v>
      </c>
      <c r="I57" s="56"/>
      <c r="J57" s="57"/>
      <c r="K57" s="58"/>
      <c r="L57" s="47"/>
      <c r="N57" s="78"/>
      <c r="O57" s="47"/>
      <c r="Q57" s="59">
        <v>611</v>
      </c>
      <c r="R57" s="60"/>
    </row>
    <row r="58" spans="1:18" ht="16.5" customHeight="1" x14ac:dyDescent="0.2">
      <c r="A58" s="53">
        <v>1</v>
      </c>
      <c r="B58" s="53">
        <v>3994</v>
      </c>
      <c r="C58" s="85" t="s">
        <v>4491</v>
      </c>
      <c r="D58" s="108">
        <v>581</v>
      </c>
      <c r="E58" s="25" t="s">
        <v>394</v>
      </c>
      <c r="F58" s="355"/>
      <c r="G58" s="49"/>
      <c r="H58" s="50"/>
      <c r="I58" s="56" t="s">
        <v>397</v>
      </c>
      <c r="J58" s="57" t="s">
        <v>398</v>
      </c>
      <c r="K58" s="58">
        <v>1</v>
      </c>
      <c r="L58" s="47"/>
      <c r="N58" s="78"/>
      <c r="O58" s="55"/>
      <c r="P58" s="49"/>
      <c r="Q58" s="59">
        <v>611</v>
      </c>
      <c r="R58" s="60"/>
    </row>
    <row r="59" spans="1:18" ht="16.5" customHeight="1" x14ac:dyDescent="0.2">
      <c r="A59" s="63">
        <v>1</v>
      </c>
      <c r="B59" s="63" t="s">
        <v>1457</v>
      </c>
      <c r="C59" s="87" t="s">
        <v>4492</v>
      </c>
      <c r="D59" s="122"/>
      <c r="E59" s="106"/>
      <c r="F59" s="65"/>
      <c r="G59" s="66"/>
      <c r="H59" s="67"/>
      <c r="I59" s="68"/>
      <c r="J59" s="69"/>
      <c r="K59" s="70"/>
      <c r="L59" s="47"/>
      <c r="N59" s="78"/>
      <c r="O59" s="331" t="s">
        <v>400</v>
      </c>
      <c r="P59" s="332"/>
      <c r="Q59" s="71">
        <v>610</v>
      </c>
      <c r="R59" s="72"/>
    </row>
    <row r="60" spans="1:18" ht="16.5" customHeight="1" x14ac:dyDescent="0.2">
      <c r="A60" s="63">
        <v>1</v>
      </c>
      <c r="B60" s="63" t="s">
        <v>1458</v>
      </c>
      <c r="C60" s="87" t="s">
        <v>4493</v>
      </c>
      <c r="D60" s="122"/>
      <c r="E60" s="106"/>
      <c r="F60" s="73"/>
      <c r="G60" s="74"/>
      <c r="H60" s="75"/>
      <c r="I60" s="68" t="s">
        <v>397</v>
      </c>
      <c r="J60" s="69" t="s">
        <v>398</v>
      </c>
      <c r="K60" s="70">
        <v>1</v>
      </c>
      <c r="L60" s="47"/>
      <c r="N60" s="78"/>
      <c r="O60" s="333"/>
      <c r="P60" s="334"/>
      <c r="Q60" s="71">
        <v>610</v>
      </c>
      <c r="R60" s="72"/>
    </row>
    <row r="61" spans="1:18" ht="16.5" customHeight="1" x14ac:dyDescent="0.2">
      <c r="A61" s="63">
        <v>1</v>
      </c>
      <c r="B61" s="63" t="s">
        <v>1459</v>
      </c>
      <c r="C61" s="87" t="s">
        <v>4494</v>
      </c>
      <c r="D61" s="83"/>
      <c r="E61" s="106"/>
      <c r="F61" s="335" t="s">
        <v>399</v>
      </c>
      <c r="G61" s="66" t="s">
        <v>398</v>
      </c>
      <c r="H61" s="67">
        <v>0.7</v>
      </c>
      <c r="I61" s="68"/>
      <c r="J61" s="69"/>
      <c r="K61" s="70"/>
      <c r="L61" s="47"/>
      <c r="N61" s="78"/>
      <c r="O61" s="333"/>
      <c r="P61" s="334"/>
      <c r="Q61" s="71">
        <v>428</v>
      </c>
      <c r="R61" s="72"/>
    </row>
    <row r="62" spans="1:18" ht="16.5" customHeight="1" x14ac:dyDescent="0.2">
      <c r="A62" s="63">
        <v>1</v>
      </c>
      <c r="B62" s="63" t="s">
        <v>1460</v>
      </c>
      <c r="C62" s="87" t="s">
        <v>4495</v>
      </c>
      <c r="D62" s="83"/>
      <c r="E62" s="106"/>
      <c r="F62" s="356"/>
      <c r="G62" s="74"/>
      <c r="H62" s="75"/>
      <c r="I62" s="68" t="s">
        <v>397</v>
      </c>
      <c r="J62" s="69" t="s">
        <v>398</v>
      </c>
      <c r="K62" s="70">
        <v>1</v>
      </c>
      <c r="L62" s="47"/>
      <c r="N62" s="78"/>
      <c r="O62" s="76" t="s">
        <v>398</v>
      </c>
      <c r="P62" s="75">
        <v>0.7</v>
      </c>
      <c r="Q62" s="71">
        <v>428</v>
      </c>
      <c r="R62" s="72"/>
    </row>
    <row r="63" spans="1:18" ht="16.5" customHeight="1" x14ac:dyDescent="0.2">
      <c r="A63" s="53">
        <v>1</v>
      </c>
      <c r="B63" s="53">
        <v>3995</v>
      </c>
      <c r="C63" s="85" t="s">
        <v>4496</v>
      </c>
      <c r="D63" s="325" t="s">
        <v>1461</v>
      </c>
      <c r="E63" s="326"/>
      <c r="F63" s="77"/>
      <c r="G63" s="61"/>
      <c r="H63" s="62"/>
      <c r="I63" s="56"/>
      <c r="J63" s="57"/>
      <c r="K63" s="58"/>
      <c r="L63" s="47"/>
      <c r="N63" s="78"/>
      <c r="O63" s="77"/>
      <c r="P63" s="61"/>
      <c r="Q63" s="59">
        <v>996</v>
      </c>
      <c r="R63" s="60"/>
    </row>
    <row r="64" spans="1:18" ht="16.5" customHeight="1" x14ac:dyDescent="0.2">
      <c r="A64" s="53">
        <v>1</v>
      </c>
      <c r="B64" s="53">
        <v>3996</v>
      </c>
      <c r="C64" s="85" t="s">
        <v>4497</v>
      </c>
      <c r="D64" s="327"/>
      <c r="E64" s="328"/>
      <c r="F64" s="55"/>
      <c r="G64" s="49"/>
      <c r="H64" s="50"/>
      <c r="I64" s="56" t="s">
        <v>397</v>
      </c>
      <c r="J64" s="57" t="s">
        <v>398</v>
      </c>
      <c r="K64" s="58">
        <v>1</v>
      </c>
      <c r="L64" s="47"/>
      <c r="N64" s="78"/>
      <c r="O64" s="47"/>
      <c r="Q64" s="59">
        <v>996</v>
      </c>
      <c r="R64" s="60"/>
    </row>
    <row r="65" spans="1:18" ht="16.5" customHeight="1" x14ac:dyDescent="0.2">
      <c r="A65" s="53">
        <v>1</v>
      </c>
      <c r="B65" s="53">
        <v>3997</v>
      </c>
      <c r="C65" s="85" t="s">
        <v>4498</v>
      </c>
      <c r="D65" s="327"/>
      <c r="E65" s="328"/>
      <c r="F65" s="329" t="s">
        <v>399</v>
      </c>
      <c r="G65" s="61" t="s">
        <v>398</v>
      </c>
      <c r="H65" s="62">
        <v>0.7</v>
      </c>
      <c r="I65" s="56"/>
      <c r="J65" s="57"/>
      <c r="K65" s="58"/>
      <c r="L65" s="47"/>
      <c r="N65" s="78"/>
      <c r="O65" s="47"/>
      <c r="Q65" s="59">
        <v>698</v>
      </c>
      <c r="R65" s="60"/>
    </row>
    <row r="66" spans="1:18" ht="16.5" customHeight="1" x14ac:dyDescent="0.2">
      <c r="A66" s="53">
        <v>1</v>
      </c>
      <c r="B66" s="53">
        <v>3998</v>
      </c>
      <c r="C66" s="85" t="s">
        <v>4499</v>
      </c>
      <c r="D66" s="108">
        <v>664</v>
      </c>
      <c r="E66" s="25" t="s">
        <v>394</v>
      </c>
      <c r="F66" s="355"/>
      <c r="G66" s="49"/>
      <c r="H66" s="50"/>
      <c r="I66" s="56" t="s">
        <v>397</v>
      </c>
      <c r="J66" s="57" t="s">
        <v>398</v>
      </c>
      <c r="K66" s="58">
        <v>1</v>
      </c>
      <c r="L66" s="47"/>
      <c r="N66" s="78"/>
      <c r="O66" s="55"/>
      <c r="P66" s="49"/>
      <c r="Q66" s="59">
        <v>698</v>
      </c>
      <c r="R66" s="60"/>
    </row>
    <row r="67" spans="1:18" ht="16.5" customHeight="1" x14ac:dyDescent="0.2">
      <c r="A67" s="63">
        <v>1</v>
      </c>
      <c r="B67" s="63" t="s">
        <v>1462</v>
      </c>
      <c r="C67" s="87" t="s">
        <v>4500</v>
      </c>
      <c r="D67" s="122"/>
      <c r="E67" s="106"/>
      <c r="F67" s="65"/>
      <c r="G67" s="66"/>
      <c r="H67" s="67"/>
      <c r="I67" s="68"/>
      <c r="J67" s="69"/>
      <c r="K67" s="70"/>
      <c r="L67" s="47"/>
      <c r="N67" s="78"/>
      <c r="O67" s="331" t="s">
        <v>400</v>
      </c>
      <c r="P67" s="332"/>
      <c r="Q67" s="71">
        <v>697</v>
      </c>
      <c r="R67" s="72"/>
    </row>
    <row r="68" spans="1:18" ht="16.5" customHeight="1" x14ac:dyDescent="0.2">
      <c r="A68" s="63">
        <v>1</v>
      </c>
      <c r="B68" s="63" t="s">
        <v>1463</v>
      </c>
      <c r="C68" s="87" t="s">
        <v>4501</v>
      </c>
      <c r="D68" s="122"/>
      <c r="E68" s="106"/>
      <c r="F68" s="73"/>
      <c r="G68" s="74"/>
      <c r="H68" s="75"/>
      <c r="I68" s="68" t="s">
        <v>397</v>
      </c>
      <c r="J68" s="69" t="s">
        <v>398</v>
      </c>
      <c r="K68" s="70">
        <v>1</v>
      </c>
      <c r="L68" s="47"/>
      <c r="N68" s="78"/>
      <c r="O68" s="333"/>
      <c r="P68" s="334"/>
      <c r="Q68" s="71">
        <v>697</v>
      </c>
      <c r="R68" s="72"/>
    </row>
    <row r="69" spans="1:18" ht="16.5" customHeight="1" x14ac:dyDescent="0.2">
      <c r="A69" s="63">
        <v>1</v>
      </c>
      <c r="B69" s="63" t="s">
        <v>1464</v>
      </c>
      <c r="C69" s="87" t="s">
        <v>4502</v>
      </c>
      <c r="D69" s="83"/>
      <c r="E69" s="106"/>
      <c r="F69" s="335" t="s">
        <v>399</v>
      </c>
      <c r="G69" s="66" t="s">
        <v>398</v>
      </c>
      <c r="H69" s="67">
        <v>0.7</v>
      </c>
      <c r="I69" s="68"/>
      <c r="J69" s="69"/>
      <c r="K69" s="70"/>
      <c r="L69" s="47"/>
      <c r="N69" s="78"/>
      <c r="O69" s="333"/>
      <c r="P69" s="334"/>
      <c r="Q69" s="71">
        <v>489</v>
      </c>
      <c r="R69" s="72"/>
    </row>
    <row r="70" spans="1:18" ht="16.5" customHeight="1" x14ac:dyDescent="0.2">
      <c r="A70" s="63">
        <v>1</v>
      </c>
      <c r="B70" s="63" t="s">
        <v>1465</v>
      </c>
      <c r="C70" s="87" t="s">
        <v>4503</v>
      </c>
      <c r="D70" s="83"/>
      <c r="E70" s="106"/>
      <c r="F70" s="356"/>
      <c r="G70" s="74"/>
      <c r="H70" s="75"/>
      <c r="I70" s="68" t="s">
        <v>397</v>
      </c>
      <c r="J70" s="69" t="s">
        <v>398</v>
      </c>
      <c r="K70" s="70">
        <v>1</v>
      </c>
      <c r="L70" s="47"/>
      <c r="N70" s="78"/>
      <c r="O70" s="76" t="s">
        <v>398</v>
      </c>
      <c r="P70" s="75">
        <v>0.7</v>
      </c>
      <c r="Q70" s="71">
        <v>489</v>
      </c>
      <c r="R70" s="72"/>
    </row>
    <row r="71" spans="1:18" ht="16.5" customHeight="1" x14ac:dyDescent="0.2">
      <c r="A71" s="53">
        <v>1</v>
      </c>
      <c r="B71" s="53">
        <v>3999</v>
      </c>
      <c r="C71" s="85" t="s">
        <v>4504</v>
      </c>
      <c r="D71" s="325" t="s">
        <v>447</v>
      </c>
      <c r="E71" s="326"/>
      <c r="F71" s="77"/>
      <c r="G71" s="61"/>
      <c r="H71" s="62"/>
      <c r="I71" s="56"/>
      <c r="J71" s="57"/>
      <c r="K71" s="58"/>
      <c r="L71" s="47"/>
      <c r="N71" s="78"/>
      <c r="O71" s="77"/>
      <c r="P71" s="61"/>
      <c r="Q71" s="59">
        <v>1121</v>
      </c>
      <c r="R71" s="60"/>
    </row>
    <row r="72" spans="1:18" ht="16.5" customHeight="1" x14ac:dyDescent="0.2">
      <c r="A72" s="53">
        <v>1</v>
      </c>
      <c r="B72" s="53">
        <v>4000</v>
      </c>
      <c r="C72" s="85" t="s">
        <v>4505</v>
      </c>
      <c r="D72" s="327"/>
      <c r="E72" s="328"/>
      <c r="F72" s="55"/>
      <c r="G72" s="49"/>
      <c r="H72" s="50"/>
      <c r="I72" s="56" t="s">
        <v>397</v>
      </c>
      <c r="J72" s="57" t="s">
        <v>398</v>
      </c>
      <c r="K72" s="58">
        <v>1</v>
      </c>
      <c r="L72" s="47"/>
      <c r="N72" s="78"/>
      <c r="O72" s="47"/>
      <c r="Q72" s="59">
        <v>1121</v>
      </c>
      <c r="R72" s="60"/>
    </row>
    <row r="73" spans="1:18" ht="16.5" customHeight="1" x14ac:dyDescent="0.2">
      <c r="A73" s="53">
        <v>1</v>
      </c>
      <c r="B73" s="53">
        <v>4001</v>
      </c>
      <c r="C73" s="85" t="s">
        <v>4506</v>
      </c>
      <c r="D73" s="327"/>
      <c r="E73" s="328"/>
      <c r="F73" s="329" t="s">
        <v>399</v>
      </c>
      <c r="G73" s="61" t="s">
        <v>398</v>
      </c>
      <c r="H73" s="62">
        <v>0.7</v>
      </c>
      <c r="I73" s="56"/>
      <c r="J73" s="57"/>
      <c r="K73" s="58"/>
      <c r="L73" s="47"/>
      <c r="N73" s="78"/>
      <c r="O73" s="47"/>
      <c r="Q73" s="59">
        <v>785</v>
      </c>
      <c r="R73" s="60"/>
    </row>
    <row r="74" spans="1:18" ht="16.5" customHeight="1" x14ac:dyDescent="0.2">
      <c r="A74" s="53">
        <v>1</v>
      </c>
      <c r="B74" s="53">
        <v>4002</v>
      </c>
      <c r="C74" s="85" t="s">
        <v>4507</v>
      </c>
      <c r="D74" s="108">
        <v>747</v>
      </c>
      <c r="E74" s="25" t="s">
        <v>394</v>
      </c>
      <c r="F74" s="355"/>
      <c r="G74" s="49"/>
      <c r="H74" s="50"/>
      <c r="I74" s="56" t="s">
        <v>397</v>
      </c>
      <c r="J74" s="57" t="s">
        <v>398</v>
      </c>
      <c r="K74" s="58">
        <v>1</v>
      </c>
      <c r="L74" s="47"/>
      <c r="N74" s="78"/>
      <c r="O74" s="55"/>
      <c r="P74" s="49"/>
      <c r="Q74" s="59">
        <v>785</v>
      </c>
      <c r="R74" s="60"/>
    </row>
    <row r="75" spans="1:18" ht="16.5" customHeight="1" x14ac:dyDescent="0.2">
      <c r="A75" s="63">
        <v>1</v>
      </c>
      <c r="B75" s="63" t="s">
        <v>1466</v>
      </c>
      <c r="C75" s="87" t="s">
        <v>4508</v>
      </c>
      <c r="D75" s="122"/>
      <c r="E75" s="106"/>
      <c r="F75" s="65"/>
      <c r="G75" s="66"/>
      <c r="H75" s="67"/>
      <c r="I75" s="68"/>
      <c r="J75" s="69"/>
      <c r="K75" s="70"/>
      <c r="L75" s="47"/>
      <c r="N75" s="78"/>
      <c r="O75" s="331" t="s">
        <v>400</v>
      </c>
      <c r="P75" s="332"/>
      <c r="Q75" s="71">
        <v>785</v>
      </c>
      <c r="R75" s="72"/>
    </row>
    <row r="76" spans="1:18" ht="16.5" customHeight="1" x14ac:dyDescent="0.2">
      <c r="A76" s="63">
        <v>1</v>
      </c>
      <c r="B76" s="63" t="s">
        <v>1467</v>
      </c>
      <c r="C76" s="87" t="s">
        <v>4509</v>
      </c>
      <c r="D76" s="122"/>
      <c r="E76" s="106"/>
      <c r="F76" s="73"/>
      <c r="G76" s="74"/>
      <c r="H76" s="75"/>
      <c r="I76" s="68" t="s">
        <v>397</v>
      </c>
      <c r="J76" s="69" t="s">
        <v>398</v>
      </c>
      <c r="K76" s="70">
        <v>1</v>
      </c>
      <c r="L76" s="47"/>
      <c r="N76" s="78"/>
      <c r="O76" s="333"/>
      <c r="P76" s="334"/>
      <c r="Q76" s="71">
        <v>785</v>
      </c>
      <c r="R76" s="72"/>
    </row>
    <row r="77" spans="1:18" ht="16.5" customHeight="1" x14ac:dyDescent="0.2">
      <c r="A77" s="63">
        <v>1</v>
      </c>
      <c r="B77" s="63" t="s">
        <v>1468</v>
      </c>
      <c r="C77" s="87" t="s">
        <v>4510</v>
      </c>
      <c r="D77" s="83"/>
      <c r="E77" s="106"/>
      <c r="F77" s="335" t="s">
        <v>399</v>
      </c>
      <c r="G77" s="66" t="s">
        <v>398</v>
      </c>
      <c r="H77" s="67">
        <v>0.7</v>
      </c>
      <c r="I77" s="68"/>
      <c r="J77" s="69"/>
      <c r="K77" s="70"/>
      <c r="L77" s="47"/>
      <c r="N77" s="78"/>
      <c r="O77" s="333"/>
      <c r="P77" s="334"/>
      <c r="Q77" s="71">
        <v>550</v>
      </c>
      <c r="R77" s="72"/>
    </row>
    <row r="78" spans="1:18" ht="16.5" customHeight="1" x14ac:dyDescent="0.2">
      <c r="A78" s="63">
        <v>1</v>
      </c>
      <c r="B78" s="63" t="s">
        <v>1469</v>
      </c>
      <c r="C78" s="87" t="s">
        <v>4511</v>
      </c>
      <c r="D78" s="124"/>
      <c r="E78" s="113"/>
      <c r="F78" s="356"/>
      <c r="G78" s="74"/>
      <c r="H78" s="75"/>
      <c r="I78" s="68" t="s">
        <v>397</v>
      </c>
      <c r="J78" s="69" t="s">
        <v>398</v>
      </c>
      <c r="K78" s="70">
        <v>1</v>
      </c>
      <c r="L78" s="55"/>
      <c r="M78" s="50"/>
      <c r="N78" s="125"/>
      <c r="O78" s="76" t="s">
        <v>398</v>
      </c>
      <c r="P78" s="75">
        <v>0.7</v>
      </c>
      <c r="Q78" s="71">
        <v>550</v>
      </c>
      <c r="R78" s="79"/>
    </row>
    <row r="79" spans="1:18" ht="16.5" customHeight="1" x14ac:dyDescent="0.2">
      <c r="A79" s="44">
        <v>1</v>
      </c>
      <c r="B79" s="44">
        <v>4003</v>
      </c>
      <c r="C79" s="45" t="s">
        <v>4512</v>
      </c>
      <c r="D79" s="327" t="s">
        <v>1470</v>
      </c>
      <c r="E79" s="328"/>
      <c r="F79" s="47"/>
      <c r="I79" s="48"/>
      <c r="J79" s="49"/>
      <c r="K79" s="50"/>
      <c r="L79" s="83" t="s">
        <v>439</v>
      </c>
      <c r="N79" s="78"/>
      <c r="O79" s="47"/>
      <c r="Q79" s="51">
        <v>1245</v>
      </c>
      <c r="R79" s="52" t="s">
        <v>396</v>
      </c>
    </row>
    <row r="80" spans="1:18" ht="16.5" customHeight="1" x14ac:dyDescent="0.2">
      <c r="A80" s="53">
        <v>1</v>
      </c>
      <c r="B80" s="53">
        <v>4004</v>
      </c>
      <c r="C80" s="85" t="s">
        <v>4513</v>
      </c>
      <c r="D80" s="327"/>
      <c r="E80" s="328"/>
      <c r="F80" s="55"/>
      <c r="G80" s="49"/>
      <c r="H80" s="50"/>
      <c r="I80" s="56" t="s">
        <v>397</v>
      </c>
      <c r="J80" s="57" t="s">
        <v>398</v>
      </c>
      <c r="K80" s="58">
        <v>1</v>
      </c>
      <c r="L80" s="47" t="s">
        <v>398</v>
      </c>
      <c r="M80" s="26">
        <v>0.5</v>
      </c>
      <c r="N80" s="345" t="s">
        <v>423</v>
      </c>
      <c r="O80" s="47"/>
      <c r="Q80" s="59">
        <v>1245</v>
      </c>
      <c r="R80" s="60"/>
    </row>
    <row r="81" spans="1:18" ht="16.5" customHeight="1" x14ac:dyDescent="0.2">
      <c r="A81" s="53">
        <v>1</v>
      </c>
      <c r="B81" s="53">
        <v>4005</v>
      </c>
      <c r="C81" s="85" t="s">
        <v>4514</v>
      </c>
      <c r="D81" s="327"/>
      <c r="E81" s="328"/>
      <c r="F81" s="329" t="s">
        <v>399</v>
      </c>
      <c r="G81" s="61" t="s">
        <v>398</v>
      </c>
      <c r="H81" s="62">
        <v>0.7</v>
      </c>
      <c r="I81" s="56"/>
      <c r="J81" s="57"/>
      <c r="K81" s="58"/>
      <c r="L81" s="47"/>
      <c r="N81" s="345"/>
      <c r="O81" s="47"/>
      <c r="Q81" s="59">
        <v>872</v>
      </c>
      <c r="R81" s="60"/>
    </row>
    <row r="82" spans="1:18" ht="16.5" customHeight="1" x14ac:dyDescent="0.2">
      <c r="A82" s="53">
        <v>1</v>
      </c>
      <c r="B82" s="53">
        <v>4006</v>
      </c>
      <c r="C82" s="85" t="s">
        <v>4515</v>
      </c>
      <c r="D82" s="108">
        <v>830</v>
      </c>
      <c r="E82" s="25" t="s">
        <v>394</v>
      </c>
      <c r="F82" s="355"/>
      <c r="G82" s="49"/>
      <c r="H82" s="50"/>
      <c r="I82" s="56" t="s">
        <v>397</v>
      </c>
      <c r="J82" s="57" t="s">
        <v>398</v>
      </c>
      <c r="K82" s="58">
        <v>1</v>
      </c>
      <c r="L82" s="47"/>
      <c r="N82" s="78"/>
      <c r="O82" s="55"/>
      <c r="P82" s="49"/>
      <c r="Q82" s="59">
        <v>872</v>
      </c>
      <c r="R82" s="60"/>
    </row>
    <row r="83" spans="1:18" ht="16.5" customHeight="1" x14ac:dyDescent="0.2">
      <c r="A83" s="63">
        <v>1</v>
      </c>
      <c r="B83" s="63" t="s">
        <v>1471</v>
      </c>
      <c r="C83" s="87" t="s">
        <v>4516</v>
      </c>
      <c r="D83" s="122"/>
      <c r="E83" s="106"/>
      <c r="F83" s="65"/>
      <c r="G83" s="66"/>
      <c r="H83" s="67"/>
      <c r="I83" s="68"/>
      <c r="J83" s="69"/>
      <c r="K83" s="70"/>
      <c r="L83" s="47"/>
      <c r="N83" s="78"/>
      <c r="O83" s="331" t="s">
        <v>400</v>
      </c>
      <c r="P83" s="332"/>
      <c r="Q83" s="71">
        <v>872</v>
      </c>
      <c r="R83" s="72"/>
    </row>
    <row r="84" spans="1:18" ht="16.5" customHeight="1" x14ac:dyDescent="0.2">
      <c r="A84" s="63">
        <v>1</v>
      </c>
      <c r="B84" s="63" t="s">
        <v>1472</v>
      </c>
      <c r="C84" s="87" t="s">
        <v>4517</v>
      </c>
      <c r="D84" s="122"/>
      <c r="E84" s="106"/>
      <c r="F84" s="73"/>
      <c r="G84" s="74"/>
      <c r="H84" s="75"/>
      <c r="I84" s="68" t="s">
        <v>397</v>
      </c>
      <c r="J84" s="69" t="s">
        <v>398</v>
      </c>
      <c r="K84" s="70">
        <v>1</v>
      </c>
      <c r="L84" s="47"/>
      <c r="N84" s="78"/>
      <c r="O84" s="333"/>
      <c r="P84" s="334"/>
      <c r="Q84" s="71">
        <v>872</v>
      </c>
      <c r="R84" s="72"/>
    </row>
    <row r="85" spans="1:18" ht="16.5" customHeight="1" x14ac:dyDescent="0.2">
      <c r="A85" s="63">
        <v>1</v>
      </c>
      <c r="B85" s="63" t="s">
        <v>1473</v>
      </c>
      <c r="C85" s="87" t="s">
        <v>4518</v>
      </c>
      <c r="D85" s="83"/>
      <c r="E85" s="106"/>
      <c r="F85" s="335" t="s">
        <v>399</v>
      </c>
      <c r="G85" s="66" t="s">
        <v>398</v>
      </c>
      <c r="H85" s="67">
        <v>0.7</v>
      </c>
      <c r="I85" s="68"/>
      <c r="J85" s="69"/>
      <c r="K85" s="70"/>
      <c r="L85" s="47"/>
      <c r="N85" s="78"/>
      <c r="O85" s="333"/>
      <c r="P85" s="334"/>
      <c r="Q85" s="71">
        <v>610</v>
      </c>
      <c r="R85" s="72"/>
    </row>
    <row r="86" spans="1:18" ht="16.5" customHeight="1" x14ac:dyDescent="0.2">
      <c r="A86" s="63">
        <v>1</v>
      </c>
      <c r="B86" s="63" t="s">
        <v>1474</v>
      </c>
      <c r="C86" s="87" t="s">
        <v>4519</v>
      </c>
      <c r="D86" s="83"/>
      <c r="E86" s="106"/>
      <c r="F86" s="356"/>
      <c r="G86" s="74"/>
      <c r="H86" s="75"/>
      <c r="I86" s="68" t="s">
        <v>397</v>
      </c>
      <c r="J86" s="69" t="s">
        <v>398</v>
      </c>
      <c r="K86" s="70">
        <v>1</v>
      </c>
      <c r="L86" s="47"/>
      <c r="N86" s="78"/>
      <c r="O86" s="76" t="s">
        <v>398</v>
      </c>
      <c r="P86" s="75">
        <v>0.7</v>
      </c>
      <c r="Q86" s="71">
        <v>610</v>
      </c>
      <c r="R86" s="72"/>
    </row>
    <row r="87" spans="1:18" ht="16.5" customHeight="1" x14ac:dyDescent="0.2">
      <c r="A87" s="53">
        <v>1</v>
      </c>
      <c r="B87" s="53">
        <v>4007</v>
      </c>
      <c r="C87" s="85" t="s">
        <v>4520</v>
      </c>
      <c r="D87" s="325" t="s">
        <v>1475</v>
      </c>
      <c r="E87" s="326"/>
      <c r="F87" s="77"/>
      <c r="G87" s="61"/>
      <c r="H87" s="62"/>
      <c r="I87" s="56"/>
      <c r="J87" s="57"/>
      <c r="K87" s="58"/>
      <c r="L87" s="47"/>
      <c r="N87" s="78"/>
      <c r="O87" s="77"/>
      <c r="P87" s="61"/>
      <c r="Q87" s="59">
        <v>1370</v>
      </c>
      <c r="R87" s="60"/>
    </row>
    <row r="88" spans="1:18" ht="16.5" customHeight="1" x14ac:dyDescent="0.2">
      <c r="A88" s="53">
        <v>1</v>
      </c>
      <c r="B88" s="53">
        <v>4008</v>
      </c>
      <c r="C88" s="85" t="s">
        <v>4521</v>
      </c>
      <c r="D88" s="327"/>
      <c r="E88" s="328"/>
      <c r="F88" s="55"/>
      <c r="G88" s="49"/>
      <c r="H88" s="50"/>
      <c r="I88" s="56" t="s">
        <v>397</v>
      </c>
      <c r="J88" s="57" t="s">
        <v>398</v>
      </c>
      <c r="K88" s="58">
        <v>1</v>
      </c>
      <c r="L88" s="47"/>
      <c r="N88" s="78"/>
      <c r="O88" s="47"/>
      <c r="Q88" s="59">
        <v>1370</v>
      </c>
      <c r="R88" s="60"/>
    </row>
    <row r="89" spans="1:18" ht="16.5" customHeight="1" x14ac:dyDescent="0.2">
      <c r="A89" s="53">
        <v>1</v>
      </c>
      <c r="B89" s="53">
        <v>4009</v>
      </c>
      <c r="C89" s="85" t="s">
        <v>4522</v>
      </c>
      <c r="D89" s="327"/>
      <c r="E89" s="328"/>
      <c r="F89" s="329" t="s">
        <v>399</v>
      </c>
      <c r="G89" s="61" t="s">
        <v>398</v>
      </c>
      <c r="H89" s="62">
        <v>0.7</v>
      </c>
      <c r="I89" s="56"/>
      <c r="J89" s="57"/>
      <c r="K89" s="58"/>
      <c r="L89" s="47"/>
      <c r="N89" s="78"/>
      <c r="O89" s="47"/>
      <c r="Q89" s="59">
        <v>959</v>
      </c>
      <c r="R89" s="60"/>
    </row>
    <row r="90" spans="1:18" ht="16.5" customHeight="1" x14ac:dyDescent="0.2">
      <c r="A90" s="53">
        <v>1</v>
      </c>
      <c r="B90" s="53">
        <v>4010</v>
      </c>
      <c r="C90" s="85" t="s">
        <v>4523</v>
      </c>
      <c r="D90" s="108">
        <v>913</v>
      </c>
      <c r="E90" s="25" t="s">
        <v>394</v>
      </c>
      <c r="F90" s="355"/>
      <c r="G90" s="49"/>
      <c r="H90" s="50"/>
      <c r="I90" s="56" t="s">
        <v>397</v>
      </c>
      <c r="J90" s="57" t="s">
        <v>398</v>
      </c>
      <c r="K90" s="58">
        <v>1</v>
      </c>
      <c r="L90" s="47"/>
      <c r="N90" s="78"/>
      <c r="O90" s="55"/>
      <c r="P90" s="49"/>
      <c r="Q90" s="59">
        <v>959</v>
      </c>
      <c r="R90" s="60"/>
    </row>
    <row r="91" spans="1:18" ht="16.5" customHeight="1" x14ac:dyDescent="0.2">
      <c r="A91" s="63">
        <v>1</v>
      </c>
      <c r="B91" s="63" t="s">
        <v>1476</v>
      </c>
      <c r="C91" s="87" t="s">
        <v>4524</v>
      </c>
      <c r="D91" s="122"/>
      <c r="E91" s="106"/>
      <c r="F91" s="65"/>
      <c r="G91" s="66"/>
      <c r="H91" s="67"/>
      <c r="I91" s="68"/>
      <c r="J91" s="69"/>
      <c r="K91" s="70"/>
      <c r="L91" s="47"/>
      <c r="N91" s="78"/>
      <c r="O91" s="331" t="s">
        <v>400</v>
      </c>
      <c r="P91" s="332"/>
      <c r="Q91" s="71">
        <v>959</v>
      </c>
      <c r="R91" s="72"/>
    </row>
    <row r="92" spans="1:18" ht="16.5" customHeight="1" x14ac:dyDescent="0.2">
      <c r="A92" s="63">
        <v>1</v>
      </c>
      <c r="B92" s="63" t="s">
        <v>1477</v>
      </c>
      <c r="C92" s="87" t="s">
        <v>4525</v>
      </c>
      <c r="D92" s="122"/>
      <c r="E92" s="106"/>
      <c r="F92" s="73"/>
      <c r="G92" s="74"/>
      <c r="H92" s="75"/>
      <c r="I92" s="68" t="s">
        <v>397</v>
      </c>
      <c r="J92" s="69" t="s">
        <v>398</v>
      </c>
      <c r="K92" s="70">
        <v>1</v>
      </c>
      <c r="L92" s="47"/>
      <c r="N92" s="78"/>
      <c r="O92" s="333"/>
      <c r="P92" s="334"/>
      <c r="Q92" s="71">
        <v>959</v>
      </c>
      <c r="R92" s="72"/>
    </row>
    <row r="93" spans="1:18" ht="16.5" customHeight="1" x14ac:dyDescent="0.2">
      <c r="A93" s="63">
        <v>1</v>
      </c>
      <c r="B93" s="63" t="s">
        <v>1478</v>
      </c>
      <c r="C93" s="87" t="s">
        <v>4526</v>
      </c>
      <c r="D93" s="83"/>
      <c r="E93" s="106"/>
      <c r="F93" s="335" t="s">
        <v>399</v>
      </c>
      <c r="G93" s="66" t="s">
        <v>398</v>
      </c>
      <c r="H93" s="67">
        <v>0.7</v>
      </c>
      <c r="I93" s="68"/>
      <c r="J93" s="69"/>
      <c r="K93" s="70"/>
      <c r="L93" s="47"/>
      <c r="N93" s="78"/>
      <c r="O93" s="333"/>
      <c r="P93" s="334"/>
      <c r="Q93" s="71">
        <v>671</v>
      </c>
      <c r="R93" s="72"/>
    </row>
    <row r="94" spans="1:18" ht="16.5" customHeight="1" x14ac:dyDescent="0.2">
      <c r="A94" s="63">
        <v>1</v>
      </c>
      <c r="B94" s="63" t="s">
        <v>1479</v>
      </c>
      <c r="C94" s="87" t="s">
        <v>4527</v>
      </c>
      <c r="D94" s="83"/>
      <c r="E94" s="106"/>
      <c r="F94" s="356"/>
      <c r="G94" s="74"/>
      <c r="H94" s="75"/>
      <c r="I94" s="68" t="s">
        <v>397</v>
      </c>
      <c r="J94" s="69" t="s">
        <v>398</v>
      </c>
      <c r="K94" s="70">
        <v>1</v>
      </c>
      <c r="L94" s="47"/>
      <c r="N94" s="78"/>
      <c r="O94" s="76" t="s">
        <v>398</v>
      </c>
      <c r="P94" s="75">
        <v>0.7</v>
      </c>
      <c r="Q94" s="71">
        <v>671</v>
      </c>
      <c r="R94" s="72"/>
    </row>
    <row r="95" spans="1:18" ht="16.5" customHeight="1" x14ac:dyDescent="0.2">
      <c r="A95" s="53">
        <v>1</v>
      </c>
      <c r="B95" s="53">
        <v>4011</v>
      </c>
      <c r="C95" s="85" t="s">
        <v>4528</v>
      </c>
      <c r="D95" s="341" t="s">
        <v>1480</v>
      </c>
      <c r="E95" s="342"/>
      <c r="F95" s="77"/>
      <c r="G95" s="61"/>
      <c r="H95" s="62"/>
      <c r="I95" s="56"/>
      <c r="J95" s="57"/>
      <c r="K95" s="58"/>
      <c r="L95" s="47"/>
      <c r="N95" s="78"/>
      <c r="O95" s="77"/>
      <c r="P95" s="61"/>
      <c r="Q95" s="59">
        <v>1494</v>
      </c>
      <c r="R95" s="60"/>
    </row>
    <row r="96" spans="1:18" ht="16.5" customHeight="1" x14ac:dyDescent="0.2">
      <c r="A96" s="53">
        <v>1</v>
      </c>
      <c r="B96" s="53">
        <v>4012</v>
      </c>
      <c r="C96" s="85" t="s">
        <v>4529</v>
      </c>
      <c r="D96" s="343"/>
      <c r="E96" s="344"/>
      <c r="F96" s="55"/>
      <c r="G96" s="49"/>
      <c r="H96" s="50"/>
      <c r="I96" s="56" t="s">
        <v>397</v>
      </c>
      <c r="J96" s="57" t="s">
        <v>398</v>
      </c>
      <c r="K96" s="58">
        <v>1</v>
      </c>
      <c r="L96" s="47"/>
      <c r="N96" s="78"/>
      <c r="O96" s="47"/>
      <c r="Q96" s="59">
        <v>1494</v>
      </c>
      <c r="R96" s="60"/>
    </row>
    <row r="97" spans="1:18" ht="16.5" customHeight="1" x14ac:dyDescent="0.2">
      <c r="A97" s="53">
        <v>1</v>
      </c>
      <c r="B97" s="53">
        <v>4013</v>
      </c>
      <c r="C97" s="85" t="s">
        <v>4530</v>
      </c>
      <c r="D97" s="343"/>
      <c r="E97" s="344"/>
      <c r="F97" s="329" t="s">
        <v>399</v>
      </c>
      <c r="G97" s="61" t="s">
        <v>398</v>
      </c>
      <c r="H97" s="62">
        <v>0.7</v>
      </c>
      <c r="I97" s="56"/>
      <c r="J97" s="57"/>
      <c r="K97" s="58"/>
      <c r="L97" s="47"/>
      <c r="N97" s="78"/>
      <c r="O97" s="47"/>
      <c r="Q97" s="59">
        <v>1046</v>
      </c>
      <c r="R97" s="60"/>
    </row>
    <row r="98" spans="1:18" ht="16.5" customHeight="1" x14ac:dyDescent="0.2">
      <c r="A98" s="53">
        <v>1</v>
      </c>
      <c r="B98" s="53">
        <v>4014</v>
      </c>
      <c r="C98" s="85" t="s">
        <v>4531</v>
      </c>
      <c r="D98" s="108">
        <v>996</v>
      </c>
      <c r="E98" s="25" t="s">
        <v>394</v>
      </c>
      <c r="F98" s="355"/>
      <c r="G98" s="49"/>
      <c r="H98" s="50"/>
      <c r="I98" s="56" t="s">
        <v>397</v>
      </c>
      <c r="J98" s="57" t="s">
        <v>398</v>
      </c>
      <c r="K98" s="58">
        <v>1</v>
      </c>
      <c r="L98" s="47"/>
      <c r="N98" s="78"/>
      <c r="O98" s="55"/>
      <c r="P98" s="49"/>
      <c r="Q98" s="59">
        <v>1046</v>
      </c>
      <c r="R98" s="60"/>
    </row>
    <row r="99" spans="1:18" ht="16.5" customHeight="1" x14ac:dyDescent="0.2">
      <c r="A99" s="63">
        <v>1</v>
      </c>
      <c r="B99" s="63" t="s">
        <v>1481</v>
      </c>
      <c r="C99" s="87" t="s">
        <v>4532</v>
      </c>
      <c r="D99" s="122"/>
      <c r="E99" s="106"/>
      <c r="F99" s="65"/>
      <c r="G99" s="66"/>
      <c r="H99" s="67"/>
      <c r="I99" s="68"/>
      <c r="J99" s="69"/>
      <c r="K99" s="70"/>
      <c r="L99" s="47"/>
      <c r="N99" s="78"/>
      <c r="O99" s="331" t="s">
        <v>400</v>
      </c>
      <c r="P99" s="332"/>
      <c r="Q99" s="71">
        <v>1046</v>
      </c>
      <c r="R99" s="72"/>
    </row>
    <row r="100" spans="1:18" ht="16.5" customHeight="1" x14ac:dyDescent="0.2">
      <c r="A100" s="63">
        <v>1</v>
      </c>
      <c r="B100" s="63" t="s">
        <v>1482</v>
      </c>
      <c r="C100" s="87" t="s">
        <v>4533</v>
      </c>
      <c r="D100" s="122"/>
      <c r="E100" s="106"/>
      <c r="F100" s="73"/>
      <c r="G100" s="74"/>
      <c r="H100" s="75"/>
      <c r="I100" s="68" t="s">
        <v>397</v>
      </c>
      <c r="J100" s="69" t="s">
        <v>398</v>
      </c>
      <c r="K100" s="70">
        <v>1</v>
      </c>
      <c r="L100" s="47"/>
      <c r="N100" s="78"/>
      <c r="O100" s="333"/>
      <c r="P100" s="334"/>
      <c r="Q100" s="71">
        <v>1046</v>
      </c>
      <c r="R100" s="72"/>
    </row>
    <row r="101" spans="1:18" ht="16.5" customHeight="1" x14ac:dyDescent="0.2">
      <c r="A101" s="63">
        <v>1</v>
      </c>
      <c r="B101" s="63" t="s">
        <v>1483</v>
      </c>
      <c r="C101" s="87" t="s">
        <v>4534</v>
      </c>
      <c r="D101" s="83"/>
      <c r="E101" s="106"/>
      <c r="F101" s="335" t="s">
        <v>399</v>
      </c>
      <c r="G101" s="66" t="s">
        <v>398</v>
      </c>
      <c r="H101" s="67">
        <v>0.7</v>
      </c>
      <c r="I101" s="68"/>
      <c r="J101" s="69"/>
      <c r="K101" s="70"/>
      <c r="L101" s="47"/>
      <c r="N101" s="78"/>
      <c r="O101" s="333"/>
      <c r="P101" s="334"/>
      <c r="Q101" s="71">
        <v>732</v>
      </c>
      <c r="R101" s="72"/>
    </row>
    <row r="102" spans="1:18" ht="16.5" customHeight="1" x14ac:dyDescent="0.2">
      <c r="A102" s="63">
        <v>1</v>
      </c>
      <c r="B102" s="63" t="s">
        <v>1484</v>
      </c>
      <c r="C102" s="87" t="s">
        <v>4535</v>
      </c>
      <c r="D102" s="83"/>
      <c r="E102" s="106"/>
      <c r="F102" s="356"/>
      <c r="G102" s="74"/>
      <c r="H102" s="75"/>
      <c r="I102" s="68" t="s">
        <v>397</v>
      </c>
      <c r="J102" s="69" t="s">
        <v>398</v>
      </c>
      <c r="K102" s="70">
        <v>1</v>
      </c>
      <c r="L102" s="47"/>
      <c r="N102" s="78"/>
      <c r="O102" s="76" t="s">
        <v>398</v>
      </c>
      <c r="P102" s="75">
        <v>0.7</v>
      </c>
      <c r="Q102" s="71">
        <v>732</v>
      </c>
      <c r="R102" s="72"/>
    </row>
    <row r="103" spans="1:18" ht="16.5" customHeight="1" x14ac:dyDescent="0.2">
      <c r="A103" s="53">
        <v>1</v>
      </c>
      <c r="B103" s="53">
        <v>4015</v>
      </c>
      <c r="C103" s="85" t="s">
        <v>4536</v>
      </c>
      <c r="D103" s="325" t="s">
        <v>1485</v>
      </c>
      <c r="E103" s="326"/>
      <c r="F103" s="77"/>
      <c r="G103" s="61"/>
      <c r="H103" s="62"/>
      <c r="I103" s="56"/>
      <c r="J103" s="57"/>
      <c r="K103" s="58"/>
      <c r="L103" s="47"/>
      <c r="N103" s="78"/>
      <c r="O103" s="77"/>
      <c r="P103" s="61"/>
      <c r="Q103" s="59">
        <v>1619</v>
      </c>
      <c r="R103" s="60"/>
    </row>
    <row r="104" spans="1:18" ht="16.5" customHeight="1" x14ac:dyDescent="0.2">
      <c r="A104" s="53">
        <v>1</v>
      </c>
      <c r="B104" s="53">
        <v>4016</v>
      </c>
      <c r="C104" s="85" t="s">
        <v>4537</v>
      </c>
      <c r="D104" s="327"/>
      <c r="E104" s="328"/>
      <c r="F104" s="55"/>
      <c r="G104" s="49"/>
      <c r="H104" s="50"/>
      <c r="I104" s="56" t="s">
        <v>397</v>
      </c>
      <c r="J104" s="57" t="s">
        <v>398</v>
      </c>
      <c r="K104" s="58">
        <v>1</v>
      </c>
      <c r="L104" s="47"/>
      <c r="N104" s="78"/>
      <c r="O104" s="47"/>
      <c r="Q104" s="59">
        <v>1619</v>
      </c>
      <c r="R104" s="60"/>
    </row>
    <row r="105" spans="1:18" ht="16.5" customHeight="1" x14ac:dyDescent="0.2">
      <c r="A105" s="53">
        <v>1</v>
      </c>
      <c r="B105" s="53">
        <v>4017</v>
      </c>
      <c r="C105" s="85" t="s">
        <v>4538</v>
      </c>
      <c r="D105" s="327"/>
      <c r="E105" s="328"/>
      <c r="F105" s="329" t="s">
        <v>399</v>
      </c>
      <c r="G105" s="61" t="s">
        <v>398</v>
      </c>
      <c r="H105" s="62">
        <v>0.7</v>
      </c>
      <c r="I105" s="56"/>
      <c r="J105" s="57"/>
      <c r="K105" s="58"/>
      <c r="L105" s="47"/>
      <c r="N105" s="78"/>
      <c r="O105" s="47"/>
      <c r="Q105" s="59">
        <v>1133</v>
      </c>
      <c r="R105" s="60"/>
    </row>
    <row r="106" spans="1:18" ht="16.5" customHeight="1" x14ac:dyDescent="0.2">
      <c r="A106" s="53">
        <v>1</v>
      </c>
      <c r="B106" s="53">
        <v>4018</v>
      </c>
      <c r="C106" s="85" t="s">
        <v>4539</v>
      </c>
      <c r="D106" s="108">
        <v>1079</v>
      </c>
      <c r="E106" s="25" t="s">
        <v>394</v>
      </c>
      <c r="F106" s="355"/>
      <c r="G106" s="49"/>
      <c r="H106" s="50"/>
      <c r="I106" s="56" t="s">
        <v>397</v>
      </c>
      <c r="J106" s="57" t="s">
        <v>398</v>
      </c>
      <c r="K106" s="58">
        <v>1</v>
      </c>
      <c r="L106" s="47"/>
      <c r="N106" s="78"/>
      <c r="O106" s="55"/>
      <c r="P106" s="49"/>
      <c r="Q106" s="59">
        <v>1133</v>
      </c>
      <c r="R106" s="60"/>
    </row>
    <row r="107" spans="1:18" ht="16.5" customHeight="1" x14ac:dyDescent="0.2">
      <c r="A107" s="63">
        <v>1</v>
      </c>
      <c r="B107" s="63" t="s">
        <v>1486</v>
      </c>
      <c r="C107" s="87" t="s">
        <v>4540</v>
      </c>
      <c r="D107" s="122"/>
      <c r="E107" s="106"/>
      <c r="F107" s="65"/>
      <c r="G107" s="66"/>
      <c r="H107" s="67"/>
      <c r="I107" s="68"/>
      <c r="J107" s="69"/>
      <c r="K107" s="70"/>
      <c r="L107" s="47"/>
      <c r="N107" s="78"/>
      <c r="O107" s="331" t="s">
        <v>400</v>
      </c>
      <c r="P107" s="332"/>
      <c r="Q107" s="71">
        <v>1133</v>
      </c>
      <c r="R107" s="72"/>
    </row>
    <row r="108" spans="1:18" ht="16.5" customHeight="1" x14ac:dyDescent="0.2">
      <c r="A108" s="63">
        <v>1</v>
      </c>
      <c r="B108" s="63" t="s">
        <v>1487</v>
      </c>
      <c r="C108" s="87" t="s">
        <v>4541</v>
      </c>
      <c r="D108" s="122"/>
      <c r="E108" s="106"/>
      <c r="F108" s="73"/>
      <c r="G108" s="74"/>
      <c r="H108" s="75"/>
      <c r="I108" s="68" t="s">
        <v>397</v>
      </c>
      <c r="J108" s="69" t="s">
        <v>398</v>
      </c>
      <c r="K108" s="70">
        <v>1</v>
      </c>
      <c r="L108" s="47"/>
      <c r="N108" s="78"/>
      <c r="O108" s="333"/>
      <c r="P108" s="334"/>
      <c r="Q108" s="71">
        <v>1133</v>
      </c>
      <c r="R108" s="72"/>
    </row>
    <row r="109" spans="1:18" ht="16.5" customHeight="1" x14ac:dyDescent="0.2">
      <c r="A109" s="63">
        <v>1</v>
      </c>
      <c r="B109" s="63" t="s">
        <v>1488</v>
      </c>
      <c r="C109" s="87" t="s">
        <v>4542</v>
      </c>
      <c r="D109" s="83"/>
      <c r="E109" s="106"/>
      <c r="F109" s="335" t="s">
        <v>399</v>
      </c>
      <c r="G109" s="66" t="s">
        <v>398</v>
      </c>
      <c r="H109" s="67">
        <v>0.7</v>
      </c>
      <c r="I109" s="68"/>
      <c r="J109" s="69"/>
      <c r="K109" s="70"/>
      <c r="L109" s="47"/>
      <c r="N109" s="78"/>
      <c r="O109" s="333"/>
      <c r="P109" s="334"/>
      <c r="Q109" s="71">
        <v>793</v>
      </c>
      <c r="R109" s="72"/>
    </row>
    <row r="110" spans="1:18" ht="16.5" customHeight="1" x14ac:dyDescent="0.2">
      <c r="A110" s="63">
        <v>1</v>
      </c>
      <c r="B110" s="63" t="s">
        <v>1489</v>
      </c>
      <c r="C110" s="87" t="s">
        <v>4543</v>
      </c>
      <c r="D110" s="124"/>
      <c r="E110" s="113"/>
      <c r="F110" s="356"/>
      <c r="G110" s="74"/>
      <c r="H110" s="75"/>
      <c r="I110" s="68" t="s">
        <v>397</v>
      </c>
      <c r="J110" s="69" t="s">
        <v>398</v>
      </c>
      <c r="K110" s="70">
        <v>1</v>
      </c>
      <c r="L110" s="55"/>
      <c r="M110" s="50"/>
      <c r="N110" s="125"/>
      <c r="O110" s="76" t="s">
        <v>398</v>
      </c>
      <c r="P110" s="75">
        <v>0.7</v>
      </c>
      <c r="Q110" s="71">
        <v>793</v>
      </c>
      <c r="R110" s="79"/>
    </row>
    <row r="111" spans="1:18" ht="16.5" customHeight="1" x14ac:dyDescent="0.2"/>
    <row r="112" spans="1:18" ht="16.5" customHeight="1" x14ac:dyDescent="0.2"/>
  </sheetData>
  <mergeCells count="54">
    <mergeCell ref="D103:E105"/>
    <mergeCell ref="F105:F106"/>
    <mergeCell ref="O107:P109"/>
    <mergeCell ref="F109:F110"/>
    <mergeCell ref="O91:P93"/>
    <mergeCell ref="F93:F94"/>
    <mergeCell ref="D95:E97"/>
    <mergeCell ref="F97:F98"/>
    <mergeCell ref="O99:P101"/>
    <mergeCell ref="F101:F102"/>
    <mergeCell ref="D63:E65"/>
    <mergeCell ref="F65:F66"/>
    <mergeCell ref="D87:E89"/>
    <mergeCell ref="F89:F90"/>
    <mergeCell ref="O67:P69"/>
    <mergeCell ref="F69:F70"/>
    <mergeCell ref="D71:E73"/>
    <mergeCell ref="F73:F74"/>
    <mergeCell ref="O75:P77"/>
    <mergeCell ref="F77:F78"/>
    <mergeCell ref="D79:E81"/>
    <mergeCell ref="N80:N81"/>
    <mergeCell ref="F81:F82"/>
    <mergeCell ref="O83:P85"/>
    <mergeCell ref="F85:F86"/>
    <mergeCell ref="O51:P53"/>
    <mergeCell ref="F53:F54"/>
    <mergeCell ref="D55:E57"/>
    <mergeCell ref="F57:F58"/>
    <mergeCell ref="O59:P61"/>
    <mergeCell ref="F61:F62"/>
    <mergeCell ref="D39:E41"/>
    <mergeCell ref="F41:F42"/>
    <mergeCell ref="O43:P45"/>
    <mergeCell ref="F45:F46"/>
    <mergeCell ref="D47:E49"/>
    <mergeCell ref="F49:F50"/>
    <mergeCell ref="O27:P29"/>
    <mergeCell ref="F29:F30"/>
    <mergeCell ref="D31:E33"/>
    <mergeCell ref="F33:F34"/>
    <mergeCell ref="O35:P37"/>
    <mergeCell ref="F37:F38"/>
    <mergeCell ref="O19:P21"/>
    <mergeCell ref="F21:F22"/>
    <mergeCell ref="D23:E25"/>
    <mergeCell ref="F25:F26"/>
    <mergeCell ref="D15:E17"/>
    <mergeCell ref="F17:F18"/>
    <mergeCell ref="D7:E9"/>
    <mergeCell ref="N8:N9"/>
    <mergeCell ref="F9:F10"/>
    <mergeCell ref="O11:P13"/>
    <mergeCell ref="F13:F14"/>
  </mergeCells>
  <phoneticPr fontId="1"/>
  <printOptions horizontalCentered="1"/>
  <pageMargins left="0.70866141732283472" right="0.70866141732283472" top="0.74803149606299213" bottom="0.74803149606299213" header="0.31496062992125984" footer="0.31496062992125984"/>
  <pageSetup paperSize="9" scale="57" fitToHeight="0" orientation="portrait" r:id="rId1"/>
  <headerFooter>
    <oddFooter>&amp;C&amp;"ＭＳ Ｐゴシック"&amp;14&amp;P</oddFooter>
  </headerFooter>
  <rowBreaks count="1" manualBreakCount="1">
    <brk id="78"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146"/>
  <sheetViews>
    <sheetView view="pageBreakPreview" topLeftCell="A121"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35.88671875" style="23" bestFit="1" customWidth="1"/>
    <col min="4" max="4" width="5.88671875" style="23" bestFit="1" customWidth="1"/>
    <col min="5" max="5" width="5.33203125" style="118" bestFit="1" customWidth="1"/>
    <col min="6" max="6" width="24.88671875" style="27" bestFit="1" customWidth="1"/>
    <col min="7" max="7" width="3.44140625" style="25" bestFit="1" customWidth="1"/>
    <col min="8" max="8" width="5.44140625" style="26" bestFit="1" customWidth="1"/>
    <col min="9" max="9" width="3.44140625" style="25" bestFit="1" customWidth="1"/>
    <col min="10" max="10" width="4.44140625" style="26" bestFit="1" customWidth="1"/>
    <col min="11" max="11" width="5.33203125" style="25" bestFit="1" customWidth="1"/>
    <col min="12" max="12" width="17.88671875" style="25" customWidth="1"/>
    <col min="13" max="13" width="3.44140625" style="25" bestFit="1" customWidth="1"/>
    <col min="14" max="14" width="4.44140625" style="25" bestFit="1" customWidth="1"/>
    <col min="15" max="15" width="7.109375" style="28" customWidth="1"/>
    <col min="16" max="16" width="8.6640625" style="29" customWidth="1"/>
    <col min="17" max="16384" width="8.88671875" style="25"/>
  </cols>
  <sheetData>
    <row r="1" spans="1:16" ht="17.100000000000001" customHeight="1" x14ac:dyDescent="0.2"/>
    <row r="2" spans="1:16" ht="17.100000000000001" customHeight="1" x14ac:dyDescent="0.2"/>
    <row r="3" spans="1:16" ht="17.100000000000001" customHeight="1" x14ac:dyDescent="0.2"/>
    <row r="4" spans="1:16" ht="17.100000000000001" customHeight="1" x14ac:dyDescent="0.2">
      <c r="B4" s="30" t="s">
        <v>2682</v>
      </c>
      <c r="D4" s="81"/>
    </row>
    <row r="5" spans="1:16" ht="16.5" customHeight="1" x14ac:dyDescent="0.2">
      <c r="A5" s="31" t="s">
        <v>386</v>
      </c>
      <c r="B5" s="32"/>
      <c r="C5" s="33" t="s">
        <v>387</v>
      </c>
      <c r="D5" s="34" t="s">
        <v>388</v>
      </c>
      <c r="E5" s="119"/>
      <c r="F5" s="34"/>
      <c r="G5" s="34"/>
      <c r="H5" s="35"/>
      <c r="I5" s="34"/>
      <c r="J5" s="35"/>
      <c r="K5" s="34"/>
      <c r="L5" s="34"/>
      <c r="M5" s="34"/>
      <c r="N5" s="34"/>
      <c r="O5" s="36" t="s">
        <v>389</v>
      </c>
      <c r="P5" s="33" t="s">
        <v>390</v>
      </c>
    </row>
    <row r="6" spans="1:16" ht="16.5" customHeight="1" x14ac:dyDescent="0.2">
      <c r="A6" s="37" t="s">
        <v>391</v>
      </c>
      <c r="B6" s="37" t="s">
        <v>392</v>
      </c>
      <c r="C6" s="38"/>
      <c r="D6" s="40"/>
      <c r="E6" s="121"/>
      <c r="F6" s="40"/>
      <c r="G6" s="40"/>
      <c r="H6" s="41"/>
      <c r="I6" s="40"/>
      <c r="J6" s="41"/>
      <c r="K6" s="40"/>
      <c r="L6" s="40"/>
      <c r="M6" s="40"/>
      <c r="N6" s="40"/>
      <c r="O6" s="42" t="s">
        <v>393</v>
      </c>
      <c r="P6" s="43" t="s">
        <v>394</v>
      </c>
    </row>
    <row r="7" spans="1:16" ht="16.5" customHeight="1" x14ac:dyDescent="0.2">
      <c r="A7" s="44">
        <v>1</v>
      </c>
      <c r="B7" s="44">
        <v>4019</v>
      </c>
      <c r="C7" s="45" t="s">
        <v>4544</v>
      </c>
      <c r="D7" s="327" t="s">
        <v>503</v>
      </c>
      <c r="E7" s="328"/>
      <c r="F7" s="48"/>
      <c r="G7" s="49"/>
      <c r="H7" s="50"/>
      <c r="I7" s="47"/>
      <c r="K7" s="78"/>
      <c r="L7" s="47"/>
      <c r="O7" s="51">
        <v>186</v>
      </c>
      <c r="P7" s="52" t="s">
        <v>396</v>
      </c>
    </row>
    <row r="8" spans="1:16" ht="16.5" customHeight="1" x14ac:dyDescent="0.2">
      <c r="A8" s="53">
        <v>1</v>
      </c>
      <c r="B8" s="53">
        <v>4020</v>
      </c>
      <c r="C8" s="85" t="s">
        <v>4545</v>
      </c>
      <c r="D8" s="327"/>
      <c r="E8" s="328"/>
      <c r="F8" s="56" t="s">
        <v>397</v>
      </c>
      <c r="G8" s="57" t="s">
        <v>398</v>
      </c>
      <c r="H8" s="58">
        <v>1</v>
      </c>
      <c r="I8" s="47"/>
      <c r="K8" s="78"/>
      <c r="L8" s="55"/>
      <c r="M8" s="49"/>
      <c r="N8" s="49"/>
      <c r="O8" s="59">
        <v>186</v>
      </c>
      <c r="P8" s="60"/>
    </row>
    <row r="9" spans="1:16" ht="16.5" customHeight="1" x14ac:dyDescent="0.2">
      <c r="A9" s="63">
        <v>1</v>
      </c>
      <c r="B9" s="63" t="s">
        <v>1490</v>
      </c>
      <c r="C9" s="87" t="s">
        <v>4546</v>
      </c>
      <c r="D9" s="327"/>
      <c r="E9" s="328"/>
      <c r="F9" s="68"/>
      <c r="G9" s="69"/>
      <c r="H9" s="70"/>
      <c r="I9" s="88"/>
      <c r="J9" s="89"/>
      <c r="K9" s="90"/>
      <c r="L9" s="359" t="s">
        <v>400</v>
      </c>
      <c r="M9" s="66" t="s">
        <v>398</v>
      </c>
      <c r="N9" s="67">
        <v>0.7</v>
      </c>
      <c r="O9" s="71">
        <v>130</v>
      </c>
      <c r="P9" s="72"/>
    </row>
    <row r="10" spans="1:16" ht="16.5" customHeight="1" x14ac:dyDescent="0.2">
      <c r="A10" s="63">
        <v>1</v>
      </c>
      <c r="B10" s="63" t="s">
        <v>1491</v>
      </c>
      <c r="C10" s="87" t="s">
        <v>4547</v>
      </c>
      <c r="D10" s="108">
        <v>186</v>
      </c>
      <c r="E10" s="25" t="s">
        <v>394</v>
      </c>
      <c r="F10" s="68" t="s">
        <v>397</v>
      </c>
      <c r="G10" s="69" t="s">
        <v>398</v>
      </c>
      <c r="H10" s="70">
        <v>1</v>
      </c>
      <c r="I10" s="88"/>
      <c r="J10" s="89"/>
      <c r="K10" s="90"/>
      <c r="L10" s="360"/>
      <c r="M10" s="74"/>
      <c r="N10" s="75"/>
      <c r="O10" s="71">
        <v>130</v>
      </c>
      <c r="P10" s="72"/>
    </row>
    <row r="11" spans="1:16" ht="16.5" customHeight="1" x14ac:dyDescent="0.2">
      <c r="A11" s="53">
        <v>1</v>
      </c>
      <c r="B11" s="53">
        <v>4229</v>
      </c>
      <c r="C11" s="85" t="s">
        <v>4548</v>
      </c>
      <c r="D11" s="325" t="s">
        <v>508</v>
      </c>
      <c r="E11" s="326"/>
      <c r="F11" s="56"/>
      <c r="G11" s="57"/>
      <c r="H11" s="58"/>
      <c r="I11" s="47"/>
      <c r="K11" s="78"/>
      <c r="L11" s="77"/>
      <c r="M11" s="61"/>
      <c r="N11" s="61"/>
      <c r="O11" s="59">
        <v>277</v>
      </c>
      <c r="P11" s="60"/>
    </row>
    <row r="12" spans="1:16" ht="16.5" customHeight="1" x14ac:dyDescent="0.2">
      <c r="A12" s="53">
        <v>1</v>
      </c>
      <c r="B12" s="53">
        <v>4230</v>
      </c>
      <c r="C12" s="85" t="s">
        <v>4549</v>
      </c>
      <c r="D12" s="327"/>
      <c r="E12" s="328"/>
      <c r="F12" s="56" t="s">
        <v>397</v>
      </c>
      <c r="G12" s="57" t="s">
        <v>398</v>
      </c>
      <c r="H12" s="58">
        <v>1</v>
      </c>
      <c r="I12" s="47"/>
      <c r="K12" s="78"/>
      <c r="L12" s="55"/>
      <c r="M12" s="49"/>
      <c r="N12" s="49"/>
      <c r="O12" s="59">
        <v>277</v>
      </c>
      <c r="P12" s="60"/>
    </row>
    <row r="13" spans="1:16" ht="16.5" customHeight="1" x14ac:dyDescent="0.2">
      <c r="A13" s="63">
        <v>1</v>
      </c>
      <c r="B13" s="63" t="s">
        <v>1492</v>
      </c>
      <c r="C13" s="87" t="s">
        <v>4550</v>
      </c>
      <c r="D13" s="327"/>
      <c r="E13" s="328"/>
      <c r="F13" s="68"/>
      <c r="G13" s="69"/>
      <c r="H13" s="70"/>
      <c r="I13" s="88"/>
      <c r="J13" s="89"/>
      <c r="K13" s="90"/>
      <c r="L13" s="359" t="s">
        <v>400</v>
      </c>
      <c r="M13" s="66" t="s">
        <v>398</v>
      </c>
      <c r="N13" s="67">
        <v>0.7</v>
      </c>
      <c r="O13" s="71">
        <v>194</v>
      </c>
      <c r="P13" s="72"/>
    </row>
    <row r="14" spans="1:16" ht="16.5" customHeight="1" x14ac:dyDescent="0.2">
      <c r="A14" s="63">
        <v>1</v>
      </c>
      <c r="B14" s="63" t="s">
        <v>1493</v>
      </c>
      <c r="C14" s="87" t="s">
        <v>4551</v>
      </c>
      <c r="D14" s="108">
        <v>277</v>
      </c>
      <c r="E14" s="25" t="s">
        <v>394</v>
      </c>
      <c r="F14" s="68" t="s">
        <v>397</v>
      </c>
      <c r="G14" s="69" t="s">
        <v>398</v>
      </c>
      <c r="H14" s="70">
        <v>1</v>
      </c>
      <c r="I14" s="88"/>
      <c r="J14" s="89"/>
      <c r="K14" s="90"/>
      <c r="L14" s="360"/>
      <c r="M14" s="74"/>
      <c r="N14" s="75"/>
      <c r="O14" s="71">
        <v>194</v>
      </c>
      <c r="P14" s="72"/>
    </row>
    <row r="15" spans="1:16" ht="16.5" customHeight="1" x14ac:dyDescent="0.2">
      <c r="A15" s="53">
        <v>1</v>
      </c>
      <c r="B15" s="53">
        <v>4021</v>
      </c>
      <c r="C15" s="85" t="s">
        <v>4552</v>
      </c>
      <c r="D15" s="325" t="s">
        <v>509</v>
      </c>
      <c r="E15" s="326"/>
      <c r="F15" s="56"/>
      <c r="G15" s="57"/>
      <c r="H15" s="58"/>
      <c r="I15" s="47"/>
      <c r="K15" s="78"/>
      <c r="L15" s="77"/>
      <c r="M15" s="61"/>
      <c r="N15" s="61"/>
      <c r="O15" s="59">
        <v>369</v>
      </c>
      <c r="P15" s="60"/>
    </row>
    <row r="16" spans="1:16" ht="16.5" customHeight="1" x14ac:dyDescent="0.2">
      <c r="A16" s="53">
        <v>1</v>
      </c>
      <c r="B16" s="53">
        <v>4022</v>
      </c>
      <c r="C16" s="85" t="s">
        <v>4553</v>
      </c>
      <c r="D16" s="327"/>
      <c r="E16" s="328"/>
      <c r="F16" s="146" t="s">
        <v>397</v>
      </c>
      <c r="G16" s="57" t="s">
        <v>398</v>
      </c>
      <c r="H16" s="58">
        <v>1</v>
      </c>
      <c r="I16" s="47"/>
      <c r="K16" s="78"/>
      <c r="L16" s="55"/>
      <c r="M16" s="49"/>
      <c r="N16" s="49"/>
      <c r="O16" s="59">
        <v>369</v>
      </c>
      <c r="P16" s="60"/>
    </row>
    <row r="17" spans="1:16" ht="16.5" customHeight="1" x14ac:dyDescent="0.2">
      <c r="A17" s="63">
        <v>1</v>
      </c>
      <c r="B17" s="63" t="s">
        <v>1494</v>
      </c>
      <c r="C17" s="87" t="s">
        <v>4554</v>
      </c>
      <c r="D17" s="327"/>
      <c r="E17" s="328"/>
      <c r="F17" s="68"/>
      <c r="G17" s="69"/>
      <c r="H17" s="70"/>
      <c r="I17" s="88"/>
      <c r="J17" s="89"/>
      <c r="K17" s="90"/>
      <c r="L17" s="359" t="s">
        <v>400</v>
      </c>
      <c r="M17" s="66" t="s">
        <v>398</v>
      </c>
      <c r="N17" s="67">
        <v>0.7</v>
      </c>
      <c r="O17" s="71">
        <v>258</v>
      </c>
      <c r="P17" s="72"/>
    </row>
    <row r="18" spans="1:16" ht="16.5" customHeight="1" x14ac:dyDescent="0.2">
      <c r="A18" s="63">
        <v>1</v>
      </c>
      <c r="B18" s="63" t="s">
        <v>1495</v>
      </c>
      <c r="C18" s="87" t="s">
        <v>4555</v>
      </c>
      <c r="D18" s="108">
        <v>369</v>
      </c>
      <c r="E18" s="25" t="s">
        <v>394</v>
      </c>
      <c r="F18" s="148" t="s">
        <v>397</v>
      </c>
      <c r="G18" s="69" t="s">
        <v>398</v>
      </c>
      <c r="H18" s="70">
        <v>1</v>
      </c>
      <c r="I18" s="88"/>
      <c r="J18" s="89"/>
      <c r="K18" s="90"/>
      <c r="L18" s="360"/>
      <c r="M18" s="74"/>
      <c r="N18" s="75"/>
      <c r="O18" s="71">
        <v>258</v>
      </c>
      <c r="P18" s="72"/>
    </row>
    <row r="19" spans="1:16" ht="16.5" customHeight="1" x14ac:dyDescent="0.2">
      <c r="A19" s="53">
        <v>1</v>
      </c>
      <c r="B19" s="53">
        <v>4231</v>
      </c>
      <c r="C19" s="85" t="s">
        <v>4556</v>
      </c>
      <c r="D19" s="325" t="s">
        <v>510</v>
      </c>
      <c r="E19" s="326"/>
      <c r="F19" s="56"/>
      <c r="G19" s="57"/>
      <c r="H19" s="58"/>
      <c r="I19" s="47"/>
      <c r="K19" s="78"/>
      <c r="L19" s="77"/>
      <c r="M19" s="61"/>
      <c r="N19" s="61"/>
      <c r="O19" s="59">
        <v>461</v>
      </c>
      <c r="P19" s="60"/>
    </row>
    <row r="20" spans="1:16" ht="16.5" customHeight="1" x14ac:dyDescent="0.2">
      <c r="A20" s="53">
        <v>1</v>
      </c>
      <c r="B20" s="53">
        <v>4232</v>
      </c>
      <c r="C20" s="85" t="s">
        <v>4557</v>
      </c>
      <c r="D20" s="327"/>
      <c r="E20" s="328"/>
      <c r="F20" s="56" t="s">
        <v>397</v>
      </c>
      <c r="G20" s="57" t="s">
        <v>398</v>
      </c>
      <c r="H20" s="58">
        <v>1</v>
      </c>
      <c r="I20" s="47"/>
      <c r="K20" s="78"/>
      <c r="L20" s="55"/>
      <c r="M20" s="49"/>
      <c r="N20" s="49"/>
      <c r="O20" s="59">
        <v>461</v>
      </c>
      <c r="P20" s="60"/>
    </row>
    <row r="21" spans="1:16" ht="16.5" customHeight="1" x14ac:dyDescent="0.2">
      <c r="A21" s="63">
        <v>1</v>
      </c>
      <c r="B21" s="63" t="s">
        <v>1496</v>
      </c>
      <c r="C21" s="87" t="s">
        <v>4558</v>
      </c>
      <c r="D21" s="327"/>
      <c r="E21" s="328"/>
      <c r="F21" s="68"/>
      <c r="G21" s="69"/>
      <c r="H21" s="70"/>
      <c r="I21" s="88"/>
      <c r="J21" s="89"/>
      <c r="K21" s="90"/>
      <c r="L21" s="359" t="s">
        <v>400</v>
      </c>
      <c r="M21" s="66" t="s">
        <v>398</v>
      </c>
      <c r="N21" s="67">
        <v>0.7</v>
      </c>
      <c r="O21" s="71">
        <v>323</v>
      </c>
      <c r="P21" s="72"/>
    </row>
    <row r="22" spans="1:16" ht="16.5" customHeight="1" x14ac:dyDescent="0.2">
      <c r="A22" s="63">
        <v>1</v>
      </c>
      <c r="B22" s="63" t="s">
        <v>1497</v>
      </c>
      <c r="C22" s="87" t="s">
        <v>4559</v>
      </c>
      <c r="D22" s="108">
        <v>461</v>
      </c>
      <c r="E22" s="25" t="s">
        <v>394</v>
      </c>
      <c r="F22" s="68" t="s">
        <v>397</v>
      </c>
      <c r="G22" s="69" t="s">
        <v>398</v>
      </c>
      <c r="H22" s="70">
        <v>1</v>
      </c>
      <c r="I22" s="88"/>
      <c r="J22" s="89"/>
      <c r="K22" s="90"/>
      <c r="L22" s="360"/>
      <c r="M22" s="74"/>
      <c r="N22" s="75"/>
      <c r="O22" s="71">
        <v>323</v>
      </c>
      <c r="P22" s="72"/>
    </row>
    <row r="23" spans="1:16" ht="16.5" customHeight="1" x14ac:dyDescent="0.2">
      <c r="A23" s="53">
        <v>1</v>
      </c>
      <c r="B23" s="53">
        <v>4023</v>
      </c>
      <c r="C23" s="85" t="s">
        <v>4560</v>
      </c>
      <c r="D23" s="325" t="s">
        <v>1498</v>
      </c>
      <c r="E23" s="326"/>
      <c r="F23" s="56"/>
      <c r="G23" s="57"/>
      <c r="H23" s="58"/>
      <c r="I23" s="47"/>
      <c r="K23" s="78"/>
      <c r="L23" s="77"/>
      <c r="M23" s="61"/>
      <c r="N23" s="61"/>
      <c r="O23" s="59">
        <v>553</v>
      </c>
      <c r="P23" s="60"/>
    </row>
    <row r="24" spans="1:16" ht="16.5" customHeight="1" x14ac:dyDescent="0.2">
      <c r="A24" s="53">
        <v>1</v>
      </c>
      <c r="B24" s="53">
        <v>4024</v>
      </c>
      <c r="C24" s="85" t="s">
        <v>4561</v>
      </c>
      <c r="D24" s="327"/>
      <c r="E24" s="328"/>
      <c r="F24" s="56" t="s">
        <v>397</v>
      </c>
      <c r="G24" s="57" t="s">
        <v>398</v>
      </c>
      <c r="H24" s="58">
        <v>1</v>
      </c>
      <c r="I24" s="47"/>
      <c r="K24" s="78"/>
      <c r="L24" s="55"/>
      <c r="M24" s="49"/>
      <c r="N24" s="49"/>
      <c r="O24" s="59">
        <v>553</v>
      </c>
      <c r="P24" s="60"/>
    </row>
    <row r="25" spans="1:16" ht="16.5" customHeight="1" x14ac:dyDescent="0.2">
      <c r="A25" s="63">
        <v>1</v>
      </c>
      <c r="B25" s="63" t="s">
        <v>1499</v>
      </c>
      <c r="C25" s="87" t="s">
        <v>4562</v>
      </c>
      <c r="D25" s="327"/>
      <c r="E25" s="328"/>
      <c r="F25" s="68"/>
      <c r="G25" s="69"/>
      <c r="H25" s="70"/>
      <c r="I25" s="88"/>
      <c r="J25" s="89"/>
      <c r="K25" s="90"/>
      <c r="L25" s="359" t="s">
        <v>400</v>
      </c>
      <c r="M25" s="66" t="s">
        <v>398</v>
      </c>
      <c r="N25" s="67">
        <v>0.7</v>
      </c>
      <c r="O25" s="71">
        <v>387</v>
      </c>
      <c r="P25" s="72"/>
    </row>
    <row r="26" spans="1:16" ht="16.5" customHeight="1" x14ac:dyDescent="0.2">
      <c r="A26" s="63">
        <v>1</v>
      </c>
      <c r="B26" s="63" t="s">
        <v>1500</v>
      </c>
      <c r="C26" s="87" t="s">
        <v>4563</v>
      </c>
      <c r="D26" s="108">
        <v>553</v>
      </c>
      <c r="E26" s="25" t="s">
        <v>394</v>
      </c>
      <c r="F26" s="68" t="s">
        <v>397</v>
      </c>
      <c r="G26" s="69" t="s">
        <v>398</v>
      </c>
      <c r="H26" s="70">
        <v>1</v>
      </c>
      <c r="I26" s="88"/>
      <c r="J26" s="89"/>
      <c r="K26" s="90"/>
      <c r="L26" s="360"/>
      <c r="M26" s="74"/>
      <c r="N26" s="75"/>
      <c r="O26" s="71">
        <v>387</v>
      </c>
      <c r="P26" s="72"/>
    </row>
    <row r="27" spans="1:16" ht="16.5" customHeight="1" x14ac:dyDescent="0.2">
      <c r="A27" s="53">
        <v>1</v>
      </c>
      <c r="B27" s="53">
        <v>4025</v>
      </c>
      <c r="C27" s="85" t="s">
        <v>4564</v>
      </c>
      <c r="D27" s="325" t="s">
        <v>1501</v>
      </c>
      <c r="E27" s="326"/>
      <c r="F27" s="56"/>
      <c r="G27" s="57"/>
      <c r="H27" s="58"/>
      <c r="I27" s="47"/>
      <c r="K27" s="78"/>
      <c r="L27" s="77"/>
      <c r="M27" s="61"/>
      <c r="N27" s="61"/>
      <c r="O27" s="59">
        <v>638</v>
      </c>
      <c r="P27" s="60"/>
    </row>
    <row r="28" spans="1:16" ht="16.5" customHeight="1" x14ac:dyDescent="0.2">
      <c r="A28" s="53">
        <v>1</v>
      </c>
      <c r="B28" s="53">
        <v>4026</v>
      </c>
      <c r="C28" s="85" t="s">
        <v>4565</v>
      </c>
      <c r="D28" s="327"/>
      <c r="E28" s="328"/>
      <c r="F28" s="56" t="s">
        <v>397</v>
      </c>
      <c r="G28" s="57" t="s">
        <v>398</v>
      </c>
      <c r="H28" s="58">
        <v>1</v>
      </c>
      <c r="I28" s="47"/>
      <c r="K28" s="78"/>
      <c r="L28" s="55"/>
      <c r="M28" s="49"/>
      <c r="N28" s="49"/>
      <c r="O28" s="59">
        <v>638</v>
      </c>
      <c r="P28" s="60"/>
    </row>
    <row r="29" spans="1:16" ht="16.5" customHeight="1" x14ac:dyDescent="0.2">
      <c r="A29" s="63">
        <v>1</v>
      </c>
      <c r="B29" s="63" t="s">
        <v>1502</v>
      </c>
      <c r="C29" s="87" t="s">
        <v>4566</v>
      </c>
      <c r="D29" s="327"/>
      <c r="E29" s="328"/>
      <c r="F29" s="68"/>
      <c r="G29" s="69"/>
      <c r="H29" s="70"/>
      <c r="I29" s="88"/>
      <c r="J29" s="89"/>
      <c r="K29" s="90"/>
      <c r="L29" s="359" t="s">
        <v>400</v>
      </c>
      <c r="M29" s="66" t="s">
        <v>398</v>
      </c>
      <c r="N29" s="67">
        <v>0.7</v>
      </c>
      <c r="O29" s="71">
        <v>447</v>
      </c>
      <c r="P29" s="72"/>
    </row>
    <row r="30" spans="1:16" ht="16.5" customHeight="1" x14ac:dyDescent="0.2">
      <c r="A30" s="63">
        <v>1</v>
      </c>
      <c r="B30" s="63" t="s">
        <v>1503</v>
      </c>
      <c r="C30" s="87" t="s">
        <v>4567</v>
      </c>
      <c r="D30" s="108">
        <v>638</v>
      </c>
      <c r="E30" s="25" t="s">
        <v>394</v>
      </c>
      <c r="F30" s="68" t="s">
        <v>397</v>
      </c>
      <c r="G30" s="69" t="s">
        <v>398</v>
      </c>
      <c r="H30" s="70">
        <v>1</v>
      </c>
      <c r="I30" s="88"/>
      <c r="J30" s="89"/>
      <c r="K30" s="90"/>
      <c r="L30" s="360"/>
      <c r="M30" s="74"/>
      <c r="N30" s="75"/>
      <c r="O30" s="71">
        <v>447</v>
      </c>
      <c r="P30" s="72"/>
    </row>
    <row r="31" spans="1:16" ht="16.5" customHeight="1" x14ac:dyDescent="0.2">
      <c r="A31" s="53">
        <v>1</v>
      </c>
      <c r="B31" s="53">
        <v>4027</v>
      </c>
      <c r="C31" s="85" t="s">
        <v>4568</v>
      </c>
      <c r="D31" s="325" t="s">
        <v>1504</v>
      </c>
      <c r="E31" s="326"/>
      <c r="F31" s="56"/>
      <c r="G31" s="57"/>
      <c r="H31" s="58"/>
      <c r="I31" s="47"/>
      <c r="K31" s="78"/>
      <c r="L31" s="77"/>
      <c r="M31" s="61"/>
      <c r="N31" s="61"/>
      <c r="O31" s="59">
        <v>724</v>
      </c>
      <c r="P31" s="60"/>
    </row>
    <row r="32" spans="1:16" ht="16.5" customHeight="1" x14ac:dyDescent="0.2">
      <c r="A32" s="53">
        <v>1</v>
      </c>
      <c r="B32" s="53">
        <v>4028</v>
      </c>
      <c r="C32" s="85" t="s">
        <v>4569</v>
      </c>
      <c r="D32" s="327"/>
      <c r="E32" s="328"/>
      <c r="F32" s="56" t="s">
        <v>397</v>
      </c>
      <c r="G32" s="57" t="s">
        <v>398</v>
      </c>
      <c r="H32" s="58">
        <v>1</v>
      </c>
      <c r="I32" s="47"/>
      <c r="K32" s="78"/>
      <c r="L32" s="55"/>
      <c r="M32" s="49"/>
      <c r="N32" s="49"/>
      <c r="O32" s="59">
        <v>724</v>
      </c>
      <c r="P32" s="60"/>
    </row>
    <row r="33" spans="1:16" ht="16.5" customHeight="1" x14ac:dyDescent="0.2">
      <c r="A33" s="63">
        <v>1</v>
      </c>
      <c r="B33" s="63" t="s">
        <v>1505</v>
      </c>
      <c r="C33" s="87" t="s">
        <v>4570</v>
      </c>
      <c r="D33" s="327"/>
      <c r="E33" s="328"/>
      <c r="F33" s="68"/>
      <c r="G33" s="69"/>
      <c r="H33" s="70"/>
      <c r="I33" s="88"/>
      <c r="J33" s="89"/>
      <c r="K33" s="90"/>
      <c r="L33" s="359" t="s">
        <v>400</v>
      </c>
      <c r="M33" s="66" t="s">
        <v>398</v>
      </c>
      <c r="N33" s="67">
        <v>0.7</v>
      </c>
      <c r="O33" s="71">
        <v>507</v>
      </c>
      <c r="P33" s="72"/>
    </row>
    <row r="34" spans="1:16" ht="16.5" customHeight="1" x14ac:dyDescent="0.2">
      <c r="A34" s="63">
        <v>1</v>
      </c>
      <c r="B34" s="63" t="s">
        <v>1506</v>
      </c>
      <c r="C34" s="87" t="s">
        <v>4571</v>
      </c>
      <c r="D34" s="108">
        <v>724</v>
      </c>
      <c r="E34" s="25" t="s">
        <v>394</v>
      </c>
      <c r="F34" s="68" t="s">
        <v>397</v>
      </c>
      <c r="G34" s="69" t="s">
        <v>398</v>
      </c>
      <c r="H34" s="70">
        <v>1</v>
      </c>
      <c r="I34" s="88"/>
      <c r="J34" s="89"/>
      <c r="K34" s="90"/>
      <c r="L34" s="360"/>
      <c r="M34" s="74"/>
      <c r="N34" s="75"/>
      <c r="O34" s="71">
        <v>507</v>
      </c>
      <c r="P34" s="72"/>
    </row>
    <row r="35" spans="1:16" ht="16.5" customHeight="1" x14ac:dyDescent="0.2">
      <c r="A35" s="53">
        <v>1</v>
      </c>
      <c r="B35" s="53">
        <v>4029</v>
      </c>
      <c r="C35" s="85" t="s">
        <v>4572</v>
      </c>
      <c r="D35" s="325" t="s">
        <v>1507</v>
      </c>
      <c r="E35" s="326"/>
      <c r="F35" s="56"/>
      <c r="G35" s="57"/>
      <c r="H35" s="58"/>
      <c r="I35" s="47"/>
      <c r="K35" s="78"/>
      <c r="L35" s="77"/>
      <c r="M35" s="61"/>
      <c r="N35" s="61"/>
      <c r="O35" s="59">
        <v>810</v>
      </c>
      <c r="P35" s="60"/>
    </row>
    <row r="36" spans="1:16" ht="16.5" customHeight="1" x14ac:dyDescent="0.2">
      <c r="A36" s="53">
        <v>1</v>
      </c>
      <c r="B36" s="53">
        <v>4030</v>
      </c>
      <c r="C36" s="85" t="s">
        <v>4573</v>
      </c>
      <c r="D36" s="327"/>
      <c r="E36" s="328"/>
      <c r="F36" s="56" t="s">
        <v>397</v>
      </c>
      <c r="G36" s="57" t="s">
        <v>398</v>
      </c>
      <c r="H36" s="58">
        <v>1</v>
      </c>
      <c r="I36" s="47"/>
      <c r="K36" s="78"/>
      <c r="L36" s="55"/>
      <c r="M36" s="49"/>
      <c r="N36" s="49"/>
      <c r="O36" s="59">
        <v>810</v>
      </c>
      <c r="P36" s="60"/>
    </row>
    <row r="37" spans="1:16" ht="16.5" customHeight="1" x14ac:dyDescent="0.2">
      <c r="A37" s="63">
        <v>1</v>
      </c>
      <c r="B37" s="63" t="s">
        <v>1508</v>
      </c>
      <c r="C37" s="87" t="s">
        <v>4574</v>
      </c>
      <c r="D37" s="327"/>
      <c r="E37" s="328"/>
      <c r="F37" s="68"/>
      <c r="G37" s="69"/>
      <c r="H37" s="70"/>
      <c r="I37" s="88"/>
      <c r="J37" s="89"/>
      <c r="K37" s="90"/>
      <c r="L37" s="359" t="s">
        <v>400</v>
      </c>
      <c r="M37" s="66" t="s">
        <v>398</v>
      </c>
      <c r="N37" s="67">
        <v>0.7</v>
      </c>
      <c r="O37" s="71">
        <v>567</v>
      </c>
      <c r="P37" s="72"/>
    </row>
    <row r="38" spans="1:16" ht="16.5" customHeight="1" x14ac:dyDescent="0.2">
      <c r="A38" s="63">
        <v>1</v>
      </c>
      <c r="B38" s="63" t="s">
        <v>1509</v>
      </c>
      <c r="C38" s="87" t="s">
        <v>4575</v>
      </c>
      <c r="D38" s="108">
        <v>810</v>
      </c>
      <c r="E38" s="25" t="s">
        <v>394</v>
      </c>
      <c r="F38" s="68" t="s">
        <v>397</v>
      </c>
      <c r="G38" s="69" t="s">
        <v>398</v>
      </c>
      <c r="H38" s="70">
        <v>1</v>
      </c>
      <c r="I38" s="88"/>
      <c r="J38" s="89"/>
      <c r="K38" s="90"/>
      <c r="L38" s="360"/>
      <c r="M38" s="74"/>
      <c r="N38" s="75"/>
      <c r="O38" s="71">
        <v>567</v>
      </c>
      <c r="P38" s="72"/>
    </row>
    <row r="39" spans="1:16" ht="16.5" customHeight="1" x14ac:dyDescent="0.2">
      <c r="A39" s="53">
        <v>1</v>
      </c>
      <c r="B39" s="53">
        <v>4031</v>
      </c>
      <c r="C39" s="85" t="s">
        <v>4576</v>
      </c>
      <c r="D39" s="325" t="s">
        <v>1510</v>
      </c>
      <c r="E39" s="326"/>
      <c r="F39" s="56"/>
      <c r="G39" s="57"/>
      <c r="H39" s="58"/>
      <c r="I39" s="47"/>
      <c r="K39" s="78"/>
      <c r="L39" s="77"/>
      <c r="M39" s="61"/>
      <c r="N39" s="61"/>
      <c r="O39" s="59">
        <v>896</v>
      </c>
      <c r="P39" s="60"/>
    </row>
    <row r="40" spans="1:16" ht="16.5" customHeight="1" x14ac:dyDescent="0.2">
      <c r="A40" s="53">
        <v>1</v>
      </c>
      <c r="B40" s="53">
        <v>4032</v>
      </c>
      <c r="C40" s="85" t="s">
        <v>4577</v>
      </c>
      <c r="D40" s="327"/>
      <c r="E40" s="328"/>
      <c r="F40" s="56" t="s">
        <v>397</v>
      </c>
      <c r="G40" s="57" t="s">
        <v>398</v>
      </c>
      <c r="H40" s="58">
        <v>1</v>
      </c>
      <c r="I40" s="47"/>
      <c r="K40" s="78"/>
      <c r="L40" s="55"/>
      <c r="M40" s="49"/>
      <c r="N40" s="49"/>
      <c r="O40" s="59">
        <v>896</v>
      </c>
      <c r="P40" s="60"/>
    </row>
    <row r="41" spans="1:16" ht="16.5" customHeight="1" x14ac:dyDescent="0.2">
      <c r="A41" s="63">
        <v>1</v>
      </c>
      <c r="B41" s="63" t="s">
        <v>1511</v>
      </c>
      <c r="C41" s="87" t="s">
        <v>4578</v>
      </c>
      <c r="D41" s="327"/>
      <c r="E41" s="328"/>
      <c r="F41" s="68"/>
      <c r="G41" s="69"/>
      <c r="H41" s="70"/>
      <c r="I41" s="88"/>
      <c r="J41" s="89"/>
      <c r="K41" s="90"/>
      <c r="L41" s="359" t="s">
        <v>400</v>
      </c>
      <c r="M41" s="66" t="s">
        <v>398</v>
      </c>
      <c r="N41" s="67">
        <v>0.7</v>
      </c>
      <c r="O41" s="71">
        <v>627</v>
      </c>
      <c r="P41" s="72"/>
    </row>
    <row r="42" spans="1:16" ht="16.5" customHeight="1" x14ac:dyDescent="0.2">
      <c r="A42" s="63">
        <v>1</v>
      </c>
      <c r="B42" s="63" t="s">
        <v>1512</v>
      </c>
      <c r="C42" s="87" t="s">
        <v>4579</v>
      </c>
      <c r="D42" s="108">
        <v>896</v>
      </c>
      <c r="E42" s="25" t="s">
        <v>394</v>
      </c>
      <c r="F42" s="68" t="s">
        <v>397</v>
      </c>
      <c r="G42" s="69" t="s">
        <v>398</v>
      </c>
      <c r="H42" s="70">
        <v>1</v>
      </c>
      <c r="I42" s="88"/>
      <c r="J42" s="89"/>
      <c r="K42" s="90"/>
      <c r="L42" s="360"/>
      <c r="M42" s="74"/>
      <c r="N42" s="75"/>
      <c r="O42" s="71">
        <v>627</v>
      </c>
      <c r="P42" s="72"/>
    </row>
    <row r="43" spans="1:16" ht="16.5" customHeight="1" x14ac:dyDescent="0.2">
      <c r="A43" s="53">
        <v>1</v>
      </c>
      <c r="B43" s="53">
        <v>4033</v>
      </c>
      <c r="C43" s="85" t="s">
        <v>4580</v>
      </c>
      <c r="D43" s="325" t="s">
        <v>1513</v>
      </c>
      <c r="E43" s="326"/>
      <c r="F43" s="56"/>
      <c r="G43" s="57"/>
      <c r="H43" s="58"/>
      <c r="I43" s="47"/>
      <c r="K43" s="78"/>
      <c r="L43" s="77"/>
      <c r="M43" s="61"/>
      <c r="N43" s="61"/>
      <c r="O43" s="59">
        <v>982</v>
      </c>
      <c r="P43" s="60"/>
    </row>
    <row r="44" spans="1:16" ht="16.5" customHeight="1" x14ac:dyDescent="0.2">
      <c r="A44" s="53">
        <v>1</v>
      </c>
      <c r="B44" s="53">
        <v>4034</v>
      </c>
      <c r="C44" s="85" t="s">
        <v>4581</v>
      </c>
      <c r="D44" s="327"/>
      <c r="E44" s="328"/>
      <c r="F44" s="56" t="s">
        <v>397</v>
      </c>
      <c r="G44" s="57" t="s">
        <v>398</v>
      </c>
      <c r="H44" s="58">
        <v>1</v>
      </c>
      <c r="I44" s="47"/>
      <c r="K44" s="78"/>
      <c r="L44" s="55"/>
      <c r="M44" s="49"/>
      <c r="N44" s="49"/>
      <c r="O44" s="59">
        <v>982</v>
      </c>
      <c r="P44" s="60"/>
    </row>
    <row r="45" spans="1:16" ht="16.5" customHeight="1" x14ac:dyDescent="0.2">
      <c r="A45" s="63">
        <v>1</v>
      </c>
      <c r="B45" s="63" t="s">
        <v>1514</v>
      </c>
      <c r="C45" s="87" t="s">
        <v>4582</v>
      </c>
      <c r="D45" s="327"/>
      <c r="E45" s="328"/>
      <c r="F45" s="68"/>
      <c r="G45" s="69"/>
      <c r="H45" s="70"/>
      <c r="I45" s="88"/>
      <c r="J45" s="89"/>
      <c r="K45" s="90"/>
      <c r="L45" s="359" t="s">
        <v>400</v>
      </c>
      <c r="M45" s="66" t="s">
        <v>398</v>
      </c>
      <c r="N45" s="67">
        <v>0.7</v>
      </c>
      <c r="O45" s="71">
        <v>687</v>
      </c>
      <c r="P45" s="72"/>
    </row>
    <row r="46" spans="1:16" ht="16.5" customHeight="1" x14ac:dyDescent="0.2">
      <c r="A46" s="63">
        <v>1</v>
      </c>
      <c r="B46" s="63" t="s">
        <v>1515</v>
      </c>
      <c r="C46" s="87" t="s">
        <v>4583</v>
      </c>
      <c r="D46" s="108">
        <v>982</v>
      </c>
      <c r="E46" s="25" t="s">
        <v>394</v>
      </c>
      <c r="F46" s="68" t="s">
        <v>397</v>
      </c>
      <c r="G46" s="69" t="s">
        <v>398</v>
      </c>
      <c r="H46" s="70">
        <v>1</v>
      </c>
      <c r="I46" s="88"/>
      <c r="J46" s="89"/>
      <c r="K46" s="90"/>
      <c r="L46" s="360"/>
      <c r="M46" s="74"/>
      <c r="N46" s="75"/>
      <c r="O46" s="71">
        <v>687</v>
      </c>
      <c r="P46" s="72"/>
    </row>
    <row r="47" spans="1:16" ht="16.5" customHeight="1" x14ac:dyDescent="0.2">
      <c r="A47" s="53">
        <v>1</v>
      </c>
      <c r="B47" s="53">
        <v>4035</v>
      </c>
      <c r="C47" s="85" t="s">
        <v>4584</v>
      </c>
      <c r="D47" s="325" t="s">
        <v>1516</v>
      </c>
      <c r="E47" s="326"/>
      <c r="F47" s="56"/>
      <c r="G47" s="57"/>
      <c r="H47" s="58"/>
      <c r="I47" s="47"/>
      <c r="K47" s="78"/>
      <c r="L47" s="77"/>
      <c r="M47" s="61"/>
      <c r="N47" s="61"/>
      <c r="O47" s="59">
        <v>1068</v>
      </c>
      <c r="P47" s="60"/>
    </row>
    <row r="48" spans="1:16" ht="16.5" customHeight="1" x14ac:dyDescent="0.2">
      <c r="A48" s="53">
        <v>1</v>
      </c>
      <c r="B48" s="53">
        <v>4036</v>
      </c>
      <c r="C48" s="85" t="s">
        <v>4585</v>
      </c>
      <c r="D48" s="327"/>
      <c r="E48" s="328"/>
      <c r="F48" s="56" t="s">
        <v>397</v>
      </c>
      <c r="G48" s="57" t="s">
        <v>398</v>
      </c>
      <c r="H48" s="58">
        <v>1</v>
      </c>
      <c r="I48" s="47"/>
      <c r="K48" s="78"/>
      <c r="L48" s="55"/>
      <c r="M48" s="49"/>
      <c r="N48" s="49"/>
      <c r="O48" s="59">
        <v>1068</v>
      </c>
      <c r="P48" s="60"/>
    </row>
    <row r="49" spans="1:16" ht="16.5" customHeight="1" x14ac:dyDescent="0.2">
      <c r="A49" s="63">
        <v>1</v>
      </c>
      <c r="B49" s="63" t="s">
        <v>1517</v>
      </c>
      <c r="C49" s="87" t="s">
        <v>4586</v>
      </c>
      <c r="D49" s="327"/>
      <c r="E49" s="328"/>
      <c r="F49" s="68"/>
      <c r="G49" s="69"/>
      <c r="H49" s="70"/>
      <c r="I49" s="88"/>
      <c r="J49" s="89"/>
      <c r="K49" s="90"/>
      <c r="L49" s="359" t="s">
        <v>400</v>
      </c>
      <c r="M49" s="66" t="s">
        <v>398</v>
      </c>
      <c r="N49" s="67">
        <v>0.7</v>
      </c>
      <c r="O49" s="71">
        <v>748</v>
      </c>
      <c r="P49" s="72"/>
    </row>
    <row r="50" spans="1:16" ht="16.5" customHeight="1" x14ac:dyDescent="0.2">
      <c r="A50" s="63">
        <v>1</v>
      </c>
      <c r="B50" s="63" t="s">
        <v>1518</v>
      </c>
      <c r="C50" s="87" t="s">
        <v>4587</v>
      </c>
      <c r="D50" s="108">
        <v>1068</v>
      </c>
      <c r="E50" s="25" t="s">
        <v>394</v>
      </c>
      <c r="F50" s="68" t="s">
        <v>397</v>
      </c>
      <c r="G50" s="69" t="s">
        <v>398</v>
      </c>
      <c r="H50" s="70">
        <v>1</v>
      </c>
      <c r="I50" s="88"/>
      <c r="J50" s="89"/>
      <c r="K50" s="90"/>
      <c r="L50" s="360"/>
      <c r="M50" s="74"/>
      <c r="N50" s="75"/>
      <c r="O50" s="71">
        <v>748</v>
      </c>
      <c r="P50" s="72"/>
    </row>
    <row r="51" spans="1:16" ht="16.5" customHeight="1" x14ac:dyDescent="0.2">
      <c r="A51" s="53">
        <v>1</v>
      </c>
      <c r="B51" s="53">
        <v>4037</v>
      </c>
      <c r="C51" s="85" t="s">
        <v>4588</v>
      </c>
      <c r="D51" s="325" t="s">
        <v>1519</v>
      </c>
      <c r="E51" s="326"/>
      <c r="F51" s="56"/>
      <c r="G51" s="57"/>
      <c r="H51" s="58"/>
      <c r="I51" s="47"/>
      <c r="K51" s="78"/>
      <c r="L51" s="77"/>
      <c r="M51" s="61"/>
      <c r="N51" s="61"/>
      <c r="O51" s="59">
        <v>1154</v>
      </c>
      <c r="P51" s="60"/>
    </row>
    <row r="52" spans="1:16" ht="16.5" customHeight="1" x14ac:dyDescent="0.2">
      <c r="A52" s="53">
        <v>1</v>
      </c>
      <c r="B52" s="53">
        <v>4038</v>
      </c>
      <c r="C52" s="85" t="s">
        <v>4589</v>
      </c>
      <c r="D52" s="327"/>
      <c r="E52" s="328"/>
      <c r="F52" s="56" t="s">
        <v>397</v>
      </c>
      <c r="G52" s="57" t="s">
        <v>398</v>
      </c>
      <c r="H52" s="58">
        <v>1</v>
      </c>
      <c r="I52" s="47"/>
      <c r="K52" s="78"/>
      <c r="L52" s="55"/>
      <c r="M52" s="49"/>
      <c r="N52" s="49"/>
      <c r="O52" s="59">
        <v>1154</v>
      </c>
      <c r="P52" s="60"/>
    </row>
    <row r="53" spans="1:16" ht="16.5" customHeight="1" x14ac:dyDescent="0.2">
      <c r="A53" s="63">
        <v>1</v>
      </c>
      <c r="B53" s="63" t="s">
        <v>1520</v>
      </c>
      <c r="C53" s="87" t="s">
        <v>4590</v>
      </c>
      <c r="D53" s="327"/>
      <c r="E53" s="328"/>
      <c r="F53" s="68"/>
      <c r="G53" s="69"/>
      <c r="H53" s="70"/>
      <c r="I53" s="88"/>
      <c r="J53" s="89"/>
      <c r="K53" s="90"/>
      <c r="L53" s="359" t="s">
        <v>400</v>
      </c>
      <c r="M53" s="66" t="s">
        <v>398</v>
      </c>
      <c r="N53" s="67">
        <v>0.7</v>
      </c>
      <c r="O53" s="71">
        <v>808</v>
      </c>
      <c r="P53" s="72"/>
    </row>
    <row r="54" spans="1:16" ht="16.5" customHeight="1" x14ac:dyDescent="0.2">
      <c r="A54" s="63">
        <v>1</v>
      </c>
      <c r="B54" s="63" t="s">
        <v>1521</v>
      </c>
      <c r="C54" s="87" t="s">
        <v>4591</v>
      </c>
      <c r="D54" s="108">
        <v>1154</v>
      </c>
      <c r="E54" s="25" t="s">
        <v>394</v>
      </c>
      <c r="F54" s="68" t="s">
        <v>397</v>
      </c>
      <c r="G54" s="69" t="s">
        <v>398</v>
      </c>
      <c r="H54" s="70">
        <v>1</v>
      </c>
      <c r="I54" s="88"/>
      <c r="J54" s="89"/>
      <c r="K54" s="90"/>
      <c r="L54" s="360"/>
      <c r="M54" s="74"/>
      <c r="N54" s="75"/>
      <c r="O54" s="71">
        <v>808</v>
      </c>
      <c r="P54" s="72"/>
    </row>
    <row r="55" spans="1:16" ht="16.5" customHeight="1" x14ac:dyDescent="0.2">
      <c r="A55" s="53">
        <v>1</v>
      </c>
      <c r="B55" s="53">
        <v>4039</v>
      </c>
      <c r="C55" s="85" t="s">
        <v>4592</v>
      </c>
      <c r="D55" s="325" t="s">
        <v>1522</v>
      </c>
      <c r="E55" s="326"/>
      <c r="F55" s="56"/>
      <c r="G55" s="57"/>
      <c r="H55" s="58"/>
      <c r="I55" s="47"/>
      <c r="K55" s="78"/>
      <c r="L55" s="77"/>
      <c r="M55" s="61"/>
      <c r="N55" s="61"/>
      <c r="O55" s="59">
        <v>1240</v>
      </c>
      <c r="P55" s="60"/>
    </row>
    <row r="56" spans="1:16" ht="16.5" customHeight="1" x14ac:dyDescent="0.2">
      <c r="A56" s="53">
        <v>1</v>
      </c>
      <c r="B56" s="53">
        <v>4040</v>
      </c>
      <c r="C56" s="85" t="s">
        <v>4593</v>
      </c>
      <c r="D56" s="327"/>
      <c r="E56" s="328"/>
      <c r="F56" s="56" t="s">
        <v>397</v>
      </c>
      <c r="G56" s="57" t="s">
        <v>398</v>
      </c>
      <c r="H56" s="58">
        <v>1</v>
      </c>
      <c r="I56" s="47"/>
      <c r="K56" s="78"/>
      <c r="L56" s="55"/>
      <c r="M56" s="49"/>
      <c r="N56" s="49"/>
      <c r="O56" s="59">
        <v>1240</v>
      </c>
      <c r="P56" s="60"/>
    </row>
    <row r="57" spans="1:16" ht="16.5" customHeight="1" x14ac:dyDescent="0.2">
      <c r="A57" s="63">
        <v>1</v>
      </c>
      <c r="B57" s="63" t="s">
        <v>1523</v>
      </c>
      <c r="C57" s="87" t="s">
        <v>4594</v>
      </c>
      <c r="D57" s="327"/>
      <c r="E57" s="328"/>
      <c r="F57" s="68"/>
      <c r="G57" s="69"/>
      <c r="H57" s="70"/>
      <c r="I57" s="88"/>
      <c r="J57" s="89"/>
      <c r="K57" s="90"/>
      <c r="L57" s="359" t="s">
        <v>400</v>
      </c>
      <c r="M57" s="66" t="s">
        <v>398</v>
      </c>
      <c r="N57" s="67">
        <v>0.7</v>
      </c>
      <c r="O57" s="71">
        <v>868</v>
      </c>
      <c r="P57" s="72"/>
    </row>
    <row r="58" spans="1:16" ht="16.5" customHeight="1" x14ac:dyDescent="0.2">
      <c r="A58" s="63">
        <v>1</v>
      </c>
      <c r="B58" s="63" t="s">
        <v>1524</v>
      </c>
      <c r="C58" s="87" t="s">
        <v>4595</v>
      </c>
      <c r="D58" s="108">
        <v>1240</v>
      </c>
      <c r="E58" s="25" t="s">
        <v>394</v>
      </c>
      <c r="F58" s="68" t="s">
        <v>397</v>
      </c>
      <c r="G58" s="69" t="s">
        <v>398</v>
      </c>
      <c r="H58" s="70">
        <v>1</v>
      </c>
      <c r="I58" s="88"/>
      <c r="J58" s="89"/>
      <c r="K58" s="90"/>
      <c r="L58" s="360"/>
      <c r="M58" s="74"/>
      <c r="N58" s="75"/>
      <c r="O58" s="71">
        <v>868</v>
      </c>
      <c r="P58" s="72"/>
    </row>
    <row r="59" spans="1:16" ht="16.5" customHeight="1" x14ac:dyDescent="0.2">
      <c r="A59" s="53">
        <v>1</v>
      </c>
      <c r="B59" s="53">
        <v>4041</v>
      </c>
      <c r="C59" s="85" t="s">
        <v>4596</v>
      </c>
      <c r="D59" s="325" t="s">
        <v>1525</v>
      </c>
      <c r="E59" s="326"/>
      <c r="F59" s="56"/>
      <c r="G59" s="57"/>
      <c r="H59" s="58"/>
      <c r="I59" s="47"/>
      <c r="K59" s="78"/>
      <c r="L59" s="77"/>
      <c r="M59" s="61"/>
      <c r="N59" s="61"/>
      <c r="O59" s="59">
        <v>1326</v>
      </c>
      <c r="P59" s="60"/>
    </row>
    <row r="60" spans="1:16" ht="16.5" customHeight="1" x14ac:dyDescent="0.2">
      <c r="A60" s="53">
        <v>1</v>
      </c>
      <c r="B60" s="53">
        <v>4042</v>
      </c>
      <c r="C60" s="85" t="s">
        <v>4597</v>
      </c>
      <c r="D60" s="327"/>
      <c r="E60" s="328"/>
      <c r="F60" s="56" t="s">
        <v>397</v>
      </c>
      <c r="G60" s="57" t="s">
        <v>398</v>
      </c>
      <c r="H60" s="58">
        <v>1</v>
      </c>
      <c r="I60" s="47"/>
      <c r="K60" s="78"/>
      <c r="L60" s="55"/>
      <c r="M60" s="49"/>
      <c r="N60" s="49"/>
      <c r="O60" s="59">
        <v>1326</v>
      </c>
      <c r="P60" s="60"/>
    </row>
    <row r="61" spans="1:16" ht="16.5" customHeight="1" x14ac:dyDescent="0.2">
      <c r="A61" s="63">
        <v>1</v>
      </c>
      <c r="B61" s="63" t="s">
        <v>1526</v>
      </c>
      <c r="C61" s="87" t="s">
        <v>4598</v>
      </c>
      <c r="D61" s="327"/>
      <c r="E61" s="328"/>
      <c r="F61" s="68"/>
      <c r="G61" s="69"/>
      <c r="H61" s="70"/>
      <c r="I61" s="88"/>
      <c r="J61" s="89"/>
      <c r="K61" s="90"/>
      <c r="L61" s="359" t="s">
        <v>400</v>
      </c>
      <c r="M61" s="66" t="s">
        <v>398</v>
      </c>
      <c r="N61" s="67">
        <v>0.7</v>
      </c>
      <c r="O61" s="71">
        <v>928</v>
      </c>
      <c r="P61" s="72"/>
    </row>
    <row r="62" spans="1:16" ht="16.5" customHeight="1" x14ac:dyDescent="0.2">
      <c r="A62" s="63">
        <v>1</v>
      </c>
      <c r="B62" s="63" t="s">
        <v>1527</v>
      </c>
      <c r="C62" s="87" t="s">
        <v>4599</v>
      </c>
      <c r="D62" s="108">
        <v>1326</v>
      </c>
      <c r="E62" s="25" t="s">
        <v>394</v>
      </c>
      <c r="F62" s="68" t="s">
        <v>397</v>
      </c>
      <c r="G62" s="69" t="s">
        <v>398</v>
      </c>
      <c r="H62" s="70">
        <v>1</v>
      </c>
      <c r="I62" s="88"/>
      <c r="J62" s="89"/>
      <c r="K62" s="90"/>
      <c r="L62" s="360"/>
      <c r="M62" s="74"/>
      <c r="N62" s="75"/>
      <c r="O62" s="71">
        <v>928</v>
      </c>
      <c r="P62" s="72"/>
    </row>
    <row r="63" spans="1:16" ht="16.5" customHeight="1" x14ac:dyDescent="0.2">
      <c r="A63" s="53">
        <v>1</v>
      </c>
      <c r="B63" s="53">
        <v>4043</v>
      </c>
      <c r="C63" s="85" t="s">
        <v>4600</v>
      </c>
      <c r="D63" s="325" t="s">
        <v>1528</v>
      </c>
      <c r="E63" s="326"/>
      <c r="F63" s="56"/>
      <c r="G63" s="57"/>
      <c r="H63" s="58"/>
      <c r="I63" s="47"/>
      <c r="K63" s="78"/>
      <c r="L63" s="77"/>
      <c r="M63" s="61"/>
      <c r="N63" s="61"/>
      <c r="O63" s="59">
        <v>1412</v>
      </c>
      <c r="P63" s="60"/>
    </row>
    <row r="64" spans="1:16" ht="16.5" customHeight="1" x14ac:dyDescent="0.2">
      <c r="A64" s="53">
        <v>1</v>
      </c>
      <c r="B64" s="53">
        <v>4044</v>
      </c>
      <c r="C64" s="85" t="s">
        <v>4601</v>
      </c>
      <c r="D64" s="327"/>
      <c r="E64" s="328"/>
      <c r="F64" s="56" t="s">
        <v>397</v>
      </c>
      <c r="G64" s="57" t="s">
        <v>398</v>
      </c>
      <c r="H64" s="58">
        <v>1</v>
      </c>
      <c r="I64" s="47"/>
      <c r="K64" s="78"/>
      <c r="L64" s="55"/>
      <c r="M64" s="49"/>
      <c r="N64" s="49"/>
      <c r="O64" s="59">
        <v>1412</v>
      </c>
      <c r="P64" s="60"/>
    </row>
    <row r="65" spans="1:16" ht="16.5" customHeight="1" x14ac:dyDescent="0.2">
      <c r="A65" s="63">
        <v>1</v>
      </c>
      <c r="B65" s="63" t="s">
        <v>1529</v>
      </c>
      <c r="C65" s="87" t="s">
        <v>4602</v>
      </c>
      <c r="D65" s="327"/>
      <c r="E65" s="328"/>
      <c r="F65" s="68"/>
      <c r="G65" s="69"/>
      <c r="H65" s="70"/>
      <c r="I65" s="88"/>
      <c r="J65" s="89"/>
      <c r="K65" s="90"/>
      <c r="L65" s="359" t="s">
        <v>400</v>
      </c>
      <c r="M65" s="66" t="s">
        <v>398</v>
      </c>
      <c r="N65" s="67">
        <v>0.7</v>
      </c>
      <c r="O65" s="71">
        <v>988</v>
      </c>
      <c r="P65" s="72"/>
    </row>
    <row r="66" spans="1:16" ht="16.5" customHeight="1" x14ac:dyDescent="0.2">
      <c r="A66" s="63">
        <v>1</v>
      </c>
      <c r="B66" s="63" t="s">
        <v>1530</v>
      </c>
      <c r="C66" s="87" t="s">
        <v>4603</v>
      </c>
      <c r="D66" s="108">
        <v>1412</v>
      </c>
      <c r="E66" s="25" t="s">
        <v>394</v>
      </c>
      <c r="F66" s="68" t="s">
        <v>397</v>
      </c>
      <c r="G66" s="69" t="s">
        <v>398</v>
      </c>
      <c r="H66" s="70">
        <v>1</v>
      </c>
      <c r="I66" s="88"/>
      <c r="J66" s="89"/>
      <c r="K66" s="90"/>
      <c r="L66" s="360"/>
      <c r="M66" s="74"/>
      <c r="N66" s="75"/>
      <c r="O66" s="71">
        <v>988</v>
      </c>
      <c r="P66" s="72"/>
    </row>
    <row r="67" spans="1:16" ht="16.5" customHeight="1" x14ac:dyDescent="0.2">
      <c r="A67" s="53">
        <v>1</v>
      </c>
      <c r="B67" s="53">
        <v>4045</v>
      </c>
      <c r="C67" s="85" t="s">
        <v>4604</v>
      </c>
      <c r="D67" s="325" t="s">
        <v>1531</v>
      </c>
      <c r="E67" s="326"/>
      <c r="F67" s="56"/>
      <c r="G67" s="57"/>
      <c r="H67" s="58"/>
      <c r="I67" s="47"/>
      <c r="K67" s="78"/>
      <c r="L67" s="77"/>
      <c r="M67" s="61"/>
      <c r="N67" s="61"/>
      <c r="O67" s="59">
        <v>1498</v>
      </c>
      <c r="P67" s="60"/>
    </row>
    <row r="68" spans="1:16" ht="16.5" customHeight="1" x14ac:dyDescent="0.2">
      <c r="A68" s="53">
        <v>1</v>
      </c>
      <c r="B68" s="53">
        <v>4046</v>
      </c>
      <c r="C68" s="85" t="s">
        <v>4605</v>
      </c>
      <c r="D68" s="327"/>
      <c r="E68" s="328"/>
      <c r="F68" s="56" t="s">
        <v>397</v>
      </c>
      <c r="G68" s="57" t="s">
        <v>398</v>
      </c>
      <c r="H68" s="58">
        <v>1</v>
      </c>
      <c r="I68" s="47"/>
      <c r="K68" s="78"/>
      <c r="L68" s="55"/>
      <c r="M68" s="49"/>
      <c r="N68" s="49"/>
      <c r="O68" s="59">
        <v>1498</v>
      </c>
      <c r="P68" s="60"/>
    </row>
    <row r="69" spans="1:16" ht="16.5" customHeight="1" x14ac:dyDescent="0.2">
      <c r="A69" s="63">
        <v>1</v>
      </c>
      <c r="B69" s="63" t="s">
        <v>1532</v>
      </c>
      <c r="C69" s="87" t="s">
        <v>4606</v>
      </c>
      <c r="D69" s="327"/>
      <c r="E69" s="328"/>
      <c r="F69" s="68"/>
      <c r="G69" s="69"/>
      <c r="H69" s="70"/>
      <c r="I69" s="88"/>
      <c r="J69" s="89"/>
      <c r="K69" s="90"/>
      <c r="L69" s="359" t="s">
        <v>400</v>
      </c>
      <c r="M69" s="66" t="s">
        <v>398</v>
      </c>
      <c r="N69" s="67">
        <v>0.7</v>
      </c>
      <c r="O69" s="71">
        <v>1049</v>
      </c>
      <c r="P69" s="72"/>
    </row>
    <row r="70" spans="1:16" ht="16.5" customHeight="1" x14ac:dyDescent="0.2">
      <c r="A70" s="63">
        <v>1</v>
      </c>
      <c r="B70" s="63" t="s">
        <v>1533</v>
      </c>
      <c r="C70" s="87" t="s">
        <v>4607</v>
      </c>
      <c r="D70" s="108">
        <v>1498</v>
      </c>
      <c r="E70" s="25" t="s">
        <v>394</v>
      </c>
      <c r="F70" s="68" t="s">
        <v>397</v>
      </c>
      <c r="G70" s="69" t="s">
        <v>398</v>
      </c>
      <c r="H70" s="70">
        <v>1</v>
      </c>
      <c r="I70" s="88"/>
      <c r="J70" s="89"/>
      <c r="K70" s="90"/>
      <c r="L70" s="360"/>
      <c r="M70" s="74"/>
      <c r="N70" s="75"/>
      <c r="O70" s="71">
        <v>1049</v>
      </c>
      <c r="P70" s="72"/>
    </row>
    <row r="71" spans="1:16" ht="16.5" customHeight="1" x14ac:dyDescent="0.2">
      <c r="A71" s="53">
        <v>1</v>
      </c>
      <c r="B71" s="53">
        <v>4047</v>
      </c>
      <c r="C71" s="85" t="s">
        <v>4608</v>
      </c>
      <c r="D71" s="325" t="s">
        <v>1534</v>
      </c>
      <c r="E71" s="326"/>
      <c r="F71" s="56"/>
      <c r="G71" s="57"/>
      <c r="H71" s="58"/>
      <c r="I71" s="47"/>
      <c r="K71" s="78"/>
      <c r="L71" s="77"/>
      <c r="M71" s="61"/>
      <c r="N71" s="61"/>
      <c r="O71" s="59">
        <v>1584</v>
      </c>
      <c r="P71" s="60"/>
    </row>
    <row r="72" spans="1:16" ht="16.5" customHeight="1" x14ac:dyDescent="0.2">
      <c r="A72" s="53">
        <v>1</v>
      </c>
      <c r="B72" s="53">
        <v>4048</v>
      </c>
      <c r="C72" s="85" t="s">
        <v>4609</v>
      </c>
      <c r="D72" s="327"/>
      <c r="E72" s="328"/>
      <c r="F72" s="56" t="s">
        <v>397</v>
      </c>
      <c r="G72" s="57" t="s">
        <v>398</v>
      </c>
      <c r="H72" s="58">
        <v>1</v>
      </c>
      <c r="I72" s="47"/>
      <c r="K72" s="78"/>
      <c r="L72" s="55"/>
      <c r="M72" s="49"/>
      <c r="N72" s="49"/>
      <c r="O72" s="59">
        <v>1584</v>
      </c>
      <c r="P72" s="60"/>
    </row>
    <row r="73" spans="1:16" ht="16.5" customHeight="1" x14ac:dyDescent="0.2">
      <c r="A73" s="63">
        <v>1</v>
      </c>
      <c r="B73" s="63" t="s">
        <v>1535</v>
      </c>
      <c r="C73" s="87" t="s">
        <v>4610</v>
      </c>
      <c r="D73" s="327"/>
      <c r="E73" s="328"/>
      <c r="F73" s="68"/>
      <c r="G73" s="69"/>
      <c r="H73" s="70"/>
      <c r="I73" s="88"/>
      <c r="J73" s="89"/>
      <c r="K73" s="90"/>
      <c r="L73" s="359" t="s">
        <v>400</v>
      </c>
      <c r="M73" s="66" t="s">
        <v>398</v>
      </c>
      <c r="N73" s="67">
        <v>0.7</v>
      </c>
      <c r="O73" s="71">
        <v>1109</v>
      </c>
      <c r="P73" s="72"/>
    </row>
    <row r="74" spans="1:16" ht="16.5" customHeight="1" x14ac:dyDescent="0.2">
      <c r="A74" s="63">
        <v>1</v>
      </c>
      <c r="B74" s="63" t="s">
        <v>1536</v>
      </c>
      <c r="C74" s="87" t="s">
        <v>4611</v>
      </c>
      <c r="D74" s="108">
        <v>1584</v>
      </c>
      <c r="E74" s="25" t="s">
        <v>394</v>
      </c>
      <c r="F74" s="68" t="s">
        <v>397</v>
      </c>
      <c r="G74" s="69" t="s">
        <v>398</v>
      </c>
      <c r="H74" s="70">
        <v>1</v>
      </c>
      <c r="I74" s="88"/>
      <c r="J74" s="89"/>
      <c r="K74" s="90"/>
      <c r="L74" s="360"/>
      <c r="M74" s="74"/>
      <c r="N74" s="75"/>
      <c r="O74" s="71">
        <v>1109</v>
      </c>
      <c r="P74" s="72"/>
    </row>
    <row r="75" spans="1:16" ht="16.5" customHeight="1" x14ac:dyDescent="0.2">
      <c r="A75" s="53">
        <v>1</v>
      </c>
      <c r="B75" s="53">
        <v>4049</v>
      </c>
      <c r="C75" s="85" t="s">
        <v>4612</v>
      </c>
      <c r="D75" s="325" t="s">
        <v>1537</v>
      </c>
      <c r="E75" s="326"/>
      <c r="F75" s="56"/>
      <c r="G75" s="57"/>
      <c r="H75" s="58"/>
      <c r="I75" s="47"/>
      <c r="K75" s="78"/>
      <c r="L75" s="77"/>
      <c r="M75" s="61"/>
      <c r="N75" s="61"/>
      <c r="O75" s="59">
        <v>1670</v>
      </c>
      <c r="P75" s="60"/>
    </row>
    <row r="76" spans="1:16" ht="16.5" customHeight="1" x14ac:dyDescent="0.2">
      <c r="A76" s="53">
        <v>1</v>
      </c>
      <c r="B76" s="53">
        <v>4050</v>
      </c>
      <c r="C76" s="85" t="s">
        <v>4613</v>
      </c>
      <c r="D76" s="327"/>
      <c r="E76" s="328"/>
      <c r="F76" s="56" t="s">
        <v>397</v>
      </c>
      <c r="G76" s="57" t="s">
        <v>398</v>
      </c>
      <c r="H76" s="58">
        <v>1</v>
      </c>
      <c r="I76" s="47"/>
      <c r="K76" s="78"/>
      <c r="L76" s="55"/>
      <c r="M76" s="49"/>
      <c r="N76" s="49"/>
      <c r="O76" s="59">
        <v>1670</v>
      </c>
      <c r="P76" s="60"/>
    </row>
    <row r="77" spans="1:16" ht="16.5" customHeight="1" x14ac:dyDescent="0.2">
      <c r="A77" s="63">
        <v>1</v>
      </c>
      <c r="B77" s="63" t="s">
        <v>1538</v>
      </c>
      <c r="C77" s="87" t="s">
        <v>4614</v>
      </c>
      <c r="D77" s="327"/>
      <c r="E77" s="328"/>
      <c r="F77" s="68"/>
      <c r="G77" s="69"/>
      <c r="H77" s="70"/>
      <c r="I77" s="88"/>
      <c r="J77" s="89"/>
      <c r="K77" s="90"/>
      <c r="L77" s="359" t="s">
        <v>400</v>
      </c>
      <c r="M77" s="66" t="s">
        <v>398</v>
      </c>
      <c r="N77" s="67">
        <v>0.7</v>
      </c>
      <c r="O77" s="71">
        <v>1169</v>
      </c>
      <c r="P77" s="72"/>
    </row>
    <row r="78" spans="1:16" ht="16.5" customHeight="1" x14ac:dyDescent="0.2">
      <c r="A78" s="63">
        <v>1</v>
      </c>
      <c r="B78" s="63" t="s">
        <v>1539</v>
      </c>
      <c r="C78" s="87" t="s">
        <v>4615</v>
      </c>
      <c r="D78" s="147">
        <v>1670</v>
      </c>
      <c r="E78" s="49" t="s">
        <v>394</v>
      </c>
      <c r="F78" s="68" t="s">
        <v>397</v>
      </c>
      <c r="G78" s="69" t="s">
        <v>398</v>
      </c>
      <c r="H78" s="70">
        <v>1</v>
      </c>
      <c r="I78" s="73"/>
      <c r="J78" s="75"/>
      <c r="K78" s="92"/>
      <c r="L78" s="360"/>
      <c r="M78" s="74"/>
      <c r="N78" s="75"/>
      <c r="O78" s="71">
        <v>1169</v>
      </c>
      <c r="P78" s="79"/>
    </row>
    <row r="79" spans="1:16" ht="16.5" customHeight="1" x14ac:dyDescent="0.2">
      <c r="A79" s="44">
        <v>1</v>
      </c>
      <c r="B79" s="44">
        <v>4051</v>
      </c>
      <c r="C79" s="45" t="s">
        <v>4616</v>
      </c>
      <c r="D79" s="327" t="s">
        <v>1540</v>
      </c>
      <c r="E79" s="328"/>
      <c r="F79" s="48"/>
      <c r="G79" s="49"/>
      <c r="H79" s="50"/>
      <c r="I79" s="47"/>
      <c r="K79" s="78"/>
      <c r="L79" s="47"/>
      <c r="O79" s="51">
        <v>1756</v>
      </c>
      <c r="P79" s="52" t="s">
        <v>396</v>
      </c>
    </row>
    <row r="80" spans="1:16" ht="16.5" customHeight="1" x14ac:dyDescent="0.2">
      <c r="A80" s="53">
        <v>1</v>
      </c>
      <c r="B80" s="53">
        <v>4052</v>
      </c>
      <c r="C80" s="85" t="s">
        <v>4617</v>
      </c>
      <c r="D80" s="327"/>
      <c r="E80" s="328"/>
      <c r="F80" s="56" t="s">
        <v>397</v>
      </c>
      <c r="G80" s="57" t="s">
        <v>398</v>
      </c>
      <c r="H80" s="58">
        <v>1</v>
      </c>
      <c r="I80" s="47"/>
      <c r="K80" s="78"/>
      <c r="L80" s="55"/>
      <c r="M80" s="49"/>
      <c r="N80" s="49"/>
      <c r="O80" s="59">
        <v>1756</v>
      </c>
      <c r="P80" s="60"/>
    </row>
    <row r="81" spans="1:16" ht="16.5" customHeight="1" x14ac:dyDescent="0.2">
      <c r="A81" s="63">
        <v>1</v>
      </c>
      <c r="B81" s="63" t="s">
        <v>1541</v>
      </c>
      <c r="C81" s="87" t="s">
        <v>4618</v>
      </c>
      <c r="D81" s="327"/>
      <c r="E81" s="328"/>
      <c r="F81" s="68"/>
      <c r="G81" s="69"/>
      <c r="H81" s="70"/>
      <c r="I81" s="88"/>
      <c r="J81" s="89"/>
      <c r="K81" s="90"/>
      <c r="L81" s="359" t="s">
        <v>400</v>
      </c>
      <c r="M81" s="66" t="s">
        <v>398</v>
      </c>
      <c r="N81" s="67">
        <v>0.7</v>
      </c>
      <c r="O81" s="71">
        <v>1229</v>
      </c>
      <c r="P81" s="72"/>
    </row>
    <row r="82" spans="1:16" ht="16.5" customHeight="1" x14ac:dyDescent="0.2">
      <c r="A82" s="63">
        <v>1</v>
      </c>
      <c r="B82" s="63" t="s">
        <v>1542</v>
      </c>
      <c r="C82" s="87" t="s">
        <v>4619</v>
      </c>
      <c r="D82" s="108">
        <v>1756</v>
      </c>
      <c r="E82" s="25" t="s">
        <v>394</v>
      </c>
      <c r="F82" s="68" t="s">
        <v>397</v>
      </c>
      <c r="G82" s="69" t="s">
        <v>398</v>
      </c>
      <c r="H82" s="70">
        <v>1</v>
      </c>
      <c r="I82" s="88"/>
      <c r="J82" s="89"/>
      <c r="K82" s="90"/>
      <c r="L82" s="360"/>
      <c r="M82" s="74"/>
      <c r="N82" s="75"/>
      <c r="O82" s="71">
        <v>1229</v>
      </c>
      <c r="P82" s="72"/>
    </row>
    <row r="83" spans="1:16" ht="16.5" customHeight="1" x14ac:dyDescent="0.2">
      <c r="A83" s="53">
        <v>1</v>
      </c>
      <c r="B83" s="53">
        <v>4053</v>
      </c>
      <c r="C83" s="85" t="s">
        <v>4620</v>
      </c>
      <c r="D83" s="325" t="s">
        <v>1543</v>
      </c>
      <c r="E83" s="326"/>
      <c r="F83" s="56"/>
      <c r="G83" s="57"/>
      <c r="H83" s="58"/>
      <c r="I83" s="47"/>
      <c r="K83" s="78"/>
      <c r="L83" s="77"/>
      <c r="M83" s="61"/>
      <c r="N83" s="61"/>
      <c r="O83" s="59">
        <v>1842</v>
      </c>
      <c r="P83" s="60"/>
    </row>
    <row r="84" spans="1:16" ht="16.5" customHeight="1" x14ac:dyDescent="0.2">
      <c r="A84" s="53">
        <v>1</v>
      </c>
      <c r="B84" s="53">
        <v>4054</v>
      </c>
      <c r="C84" s="85" t="s">
        <v>4621</v>
      </c>
      <c r="D84" s="327"/>
      <c r="E84" s="328"/>
      <c r="F84" s="56" t="s">
        <v>397</v>
      </c>
      <c r="G84" s="57" t="s">
        <v>398</v>
      </c>
      <c r="H84" s="58">
        <v>1</v>
      </c>
      <c r="I84" s="47"/>
      <c r="K84" s="78"/>
      <c r="L84" s="55"/>
      <c r="M84" s="49"/>
      <c r="N84" s="49"/>
      <c r="O84" s="59">
        <v>1842</v>
      </c>
      <c r="P84" s="60"/>
    </row>
    <row r="85" spans="1:16" ht="16.5" customHeight="1" x14ac:dyDescent="0.2">
      <c r="A85" s="63">
        <v>1</v>
      </c>
      <c r="B85" s="63" t="s">
        <v>1544</v>
      </c>
      <c r="C85" s="87" t="s">
        <v>4622</v>
      </c>
      <c r="D85" s="327"/>
      <c r="E85" s="328"/>
      <c r="F85" s="68"/>
      <c r="G85" s="69"/>
      <c r="H85" s="70"/>
      <c r="I85" s="88"/>
      <c r="J85" s="89"/>
      <c r="K85" s="90"/>
      <c r="L85" s="359" t="s">
        <v>400</v>
      </c>
      <c r="M85" s="66" t="s">
        <v>398</v>
      </c>
      <c r="N85" s="67">
        <v>0.7</v>
      </c>
      <c r="O85" s="71">
        <v>1289</v>
      </c>
      <c r="P85" s="72"/>
    </row>
    <row r="86" spans="1:16" ht="16.5" customHeight="1" x14ac:dyDescent="0.2">
      <c r="A86" s="63">
        <v>1</v>
      </c>
      <c r="B86" s="63" t="s">
        <v>1545</v>
      </c>
      <c r="C86" s="87" t="s">
        <v>4623</v>
      </c>
      <c r="D86" s="147">
        <v>1842</v>
      </c>
      <c r="E86" s="49" t="s">
        <v>394</v>
      </c>
      <c r="F86" s="68" t="s">
        <v>397</v>
      </c>
      <c r="G86" s="69" t="s">
        <v>398</v>
      </c>
      <c r="H86" s="70">
        <v>1</v>
      </c>
      <c r="I86" s="73"/>
      <c r="J86" s="75"/>
      <c r="K86" s="92"/>
      <c r="L86" s="360"/>
      <c r="M86" s="74"/>
      <c r="N86" s="75"/>
      <c r="O86" s="71">
        <v>1289</v>
      </c>
      <c r="P86" s="79"/>
    </row>
    <row r="87" spans="1:16" ht="16.5" customHeight="1" x14ac:dyDescent="0.2">
      <c r="A87" s="93"/>
      <c r="B87" s="93"/>
      <c r="C87" s="94"/>
      <c r="O87" s="96"/>
      <c r="P87" s="97"/>
    </row>
    <row r="88" spans="1:16" ht="16.5" customHeight="1" x14ac:dyDescent="0.2">
      <c r="A88" s="93"/>
      <c r="B88" s="93"/>
      <c r="C88" s="94"/>
      <c r="O88" s="96"/>
      <c r="P88" s="97"/>
    </row>
    <row r="89" spans="1:16" ht="16.5" customHeight="1" x14ac:dyDescent="0.2">
      <c r="A89" s="93"/>
      <c r="B89" s="98" t="s">
        <v>2683</v>
      </c>
      <c r="C89" s="94"/>
      <c r="D89" s="81"/>
      <c r="O89" s="96"/>
      <c r="P89" s="97"/>
    </row>
    <row r="90" spans="1:16" ht="16.5" customHeight="1" x14ac:dyDescent="0.2">
      <c r="A90" s="99" t="s">
        <v>386</v>
      </c>
      <c r="B90" s="32"/>
      <c r="C90" s="100" t="s">
        <v>387</v>
      </c>
      <c r="D90" s="34" t="s">
        <v>388</v>
      </c>
      <c r="E90" s="119"/>
      <c r="F90" s="34"/>
      <c r="G90" s="34"/>
      <c r="H90" s="35"/>
      <c r="I90" s="34"/>
      <c r="J90" s="35"/>
      <c r="K90" s="34"/>
      <c r="L90" s="34"/>
      <c r="M90" s="34"/>
      <c r="N90" s="34"/>
      <c r="O90" s="36" t="s">
        <v>389</v>
      </c>
      <c r="P90" s="33" t="s">
        <v>390</v>
      </c>
    </row>
    <row r="91" spans="1:16" ht="16.5" customHeight="1" x14ac:dyDescent="0.2">
      <c r="A91" s="37" t="s">
        <v>391</v>
      </c>
      <c r="B91" s="37" t="s">
        <v>392</v>
      </c>
      <c r="C91" s="101"/>
      <c r="D91" s="40"/>
      <c r="E91" s="121"/>
      <c r="F91" s="40"/>
      <c r="G91" s="40"/>
      <c r="H91" s="41"/>
      <c r="I91" s="40"/>
      <c r="J91" s="41"/>
      <c r="K91" s="40"/>
      <c r="L91" s="40"/>
      <c r="M91" s="40"/>
      <c r="N91" s="40"/>
      <c r="O91" s="42" t="s">
        <v>393</v>
      </c>
      <c r="P91" s="43" t="s">
        <v>394</v>
      </c>
    </row>
    <row r="92" spans="1:16" ht="16.5" customHeight="1" x14ac:dyDescent="0.2">
      <c r="A92" s="44">
        <v>1</v>
      </c>
      <c r="B92" s="44">
        <v>4055</v>
      </c>
      <c r="C92" s="45" t="s">
        <v>4624</v>
      </c>
      <c r="D92" s="327" t="s">
        <v>498</v>
      </c>
      <c r="E92" s="328"/>
      <c r="F92" s="48"/>
      <c r="G92" s="49"/>
      <c r="H92" s="50"/>
      <c r="I92" s="47" t="s">
        <v>422</v>
      </c>
      <c r="K92" s="78"/>
      <c r="L92" s="47"/>
      <c r="O92" s="51">
        <v>233</v>
      </c>
      <c r="P92" s="52" t="s">
        <v>396</v>
      </c>
    </row>
    <row r="93" spans="1:16" ht="16.5" customHeight="1" x14ac:dyDescent="0.2">
      <c r="A93" s="53">
        <v>1</v>
      </c>
      <c r="B93" s="53">
        <v>4056</v>
      </c>
      <c r="C93" s="85" t="s">
        <v>4625</v>
      </c>
      <c r="D93" s="327"/>
      <c r="E93" s="328"/>
      <c r="F93" s="56" t="s">
        <v>397</v>
      </c>
      <c r="G93" s="57" t="s">
        <v>398</v>
      </c>
      <c r="H93" s="58">
        <v>1</v>
      </c>
      <c r="I93" s="47" t="s">
        <v>398</v>
      </c>
      <c r="J93" s="26">
        <v>0.25</v>
      </c>
      <c r="K93" s="345" t="s">
        <v>423</v>
      </c>
      <c r="L93" s="55"/>
      <c r="M93" s="49"/>
      <c r="N93" s="49"/>
      <c r="O93" s="59">
        <v>233</v>
      </c>
      <c r="P93" s="60"/>
    </row>
    <row r="94" spans="1:16" ht="16.5" customHeight="1" x14ac:dyDescent="0.2">
      <c r="A94" s="63">
        <v>1</v>
      </c>
      <c r="B94" s="63" t="s">
        <v>1546</v>
      </c>
      <c r="C94" s="87" t="s">
        <v>4626</v>
      </c>
      <c r="D94" s="327"/>
      <c r="E94" s="328"/>
      <c r="F94" s="68"/>
      <c r="G94" s="69"/>
      <c r="H94" s="70"/>
      <c r="I94" s="47"/>
      <c r="K94" s="345"/>
      <c r="L94" s="359" t="s">
        <v>400</v>
      </c>
      <c r="M94" s="66" t="s">
        <v>398</v>
      </c>
      <c r="N94" s="67">
        <v>0.7</v>
      </c>
      <c r="O94" s="71">
        <v>163</v>
      </c>
      <c r="P94" s="72"/>
    </row>
    <row r="95" spans="1:16" ht="16.5" customHeight="1" x14ac:dyDescent="0.2">
      <c r="A95" s="63">
        <v>1</v>
      </c>
      <c r="B95" s="63" t="s">
        <v>1547</v>
      </c>
      <c r="C95" s="87" t="s">
        <v>4627</v>
      </c>
      <c r="D95" s="108">
        <v>186</v>
      </c>
      <c r="E95" s="25" t="s">
        <v>394</v>
      </c>
      <c r="F95" s="68" t="s">
        <v>397</v>
      </c>
      <c r="G95" s="69" t="s">
        <v>398</v>
      </c>
      <c r="H95" s="70">
        <v>1</v>
      </c>
      <c r="I95" s="47"/>
      <c r="K95" s="78"/>
      <c r="L95" s="360"/>
      <c r="M95" s="74"/>
      <c r="N95" s="75"/>
      <c r="O95" s="71">
        <v>163</v>
      </c>
      <c r="P95" s="72"/>
    </row>
    <row r="96" spans="1:16" ht="16.5" customHeight="1" x14ac:dyDescent="0.2">
      <c r="A96" s="53">
        <v>1</v>
      </c>
      <c r="B96" s="53">
        <v>4233</v>
      </c>
      <c r="C96" s="85" t="s">
        <v>4628</v>
      </c>
      <c r="D96" s="325" t="s">
        <v>500</v>
      </c>
      <c r="E96" s="326"/>
      <c r="F96" s="56"/>
      <c r="G96" s="57"/>
      <c r="H96" s="58"/>
      <c r="I96" s="47"/>
      <c r="K96" s="78"/>
      <c r="L96" s="77"/>
      <c r="M96" s="61"/>
      <c r="N96" s="61"/>
      <c r="O96" s="59">
        <v>346</v>
      </c>
      <c r="P96" s="60"/>
    </row>
    <row r="97" spans="1:16" ht="16.5" customHeight="1" x14ac:dyDescent="0.2">
      <c r="A97" s="53">
        <v>1</v>
      </c>
      <c r="B97" s="53">
        <v>4234</v>
      </c>
      <c r="C97" s="85" t="s">
        <v>4629</v>
      </c>
      <c r="D97" s="327"/>
      <c r="E97" s="328"/>
      <c r="F97" s="56" t="s">
        <v>397</v>
      </c>
      <c r="G97" s="57" t="s">
        <v>398</v>
      </c>
      <c r="H97" s="58">
        <v>1</v>
      </c>
      <c r="I97" s="47"/>
      <c r="K97" s="78"/>
      <c r="L97" s="55"/>
      <c r="M97" s="49"/>
      <c r="N97" s="49"/>
      <c r="O97" s="59">
        <v>346</v>
      </c>
      <c r="P97" s="60"/>
    </row>
    <row r="98" spans="1:16" ht="16.5" customHeight="1" x14ac:dyDescent="0.2">
      <c r="A98" s="63">
        <v>1</v>
      </c>
      <c r="B98" s="63" t="s">
        <v>1548</v>
      </c>
      <c r="C98" s="87" t="s">
        <v>4630</v>
      </c>
      <c r="D98" s="327"/>
      <c r="E98" s="328"/>
      <c r="F98" s="68"/>
      <c r="G98" s="69"/>
      <c r="H98" s="70"/>
      <c r="I98" s="47"/>
      <c r="K98" s="78"/>
      <c r="L98" s="359" t="s">
        <v>400</v>
      </c>
      <c r="M98" s="66" t="s">
        <v>398</v>
      </c>
      <c r="N98" s="67">
        <v>0.7</v>
      </c>
      <c r="O98" s="71">
        <v>242</v>
      </c>
      <c r="P98" s="72"/>
    </row>
    <row r="99" spans="1:16" ht="16.5" customHeight="1" x14ac:dyDescent="0.2">
      <c r="A99" s="63">
        <v>1</v>
      </c>
      <c r="B99" s="63" t="s">
        <v>1549</v>
      </c>
      <c r="C99" s="87" t="s">
        <v>4631</v>
      </c>
      <c r="D99" s="108">
        <v>277</v>
      </c>
      <c r="E99" s="25" t="s">
        <v>394</v>
      </c>
      <c r="F99" s="68" t="s">
        <v>397</v>
      </c>
      <c r="G99" s="69" t="s">
        <v>398</v>
      </c>
      <c r="H99" s="70">
        <v>1</v>
      </c>
      <c r="I99" s="47"/>
      <c r="K99" s="78"/>
      <c r="L99" s="360"/>
      <c r="M99" s="74"/>
      <c r="N99" s="75"/>
      <c r="O99" s="71">
        <v>242</v>
      </c>
      <c r="P99" s="72"/>
    </row>
    <row r="100" spans="1:16" ht="16.5" customHeight="1" x14ac:dyDescent="0.2">
      <c r="A100" s="53">
        <v>1</v>
      </c>
      <c r="B100" s="53">
        <v>4057</v>
      </c>
      <c r="C100" s="85" t="s">
        <v>4632</v>
      </c>
      <c r="D100" s="325" t="s">
        <v>501</v>
      </c>
      <c r="E100" s="326"/>
      <c r="F100" s="56"/>
      <c r="G100" s="57"/>
      <c r="H100" s="58"/>
      <c r="I100" s="47"/>
      <c r="K100" s="78"/>
      <c r="L100" s="77"/>
      <c r="M100" s="61"/>
      <c r="N100" s="61"/>
      <c r="O100" s="59">
        <v>461</v>
      </c>
      <c r="P100" s="60"/>
    </row>
    <row r="101" spans="1:16" ht="16.5" customHeight="1" x14ac:dyDescent="0.2">
      <c r="A101" s="53">
        <v>1</v>
      </c>
      <c r="B101" s="53">
        <v>4058</v>
      </c>
      <c r="C101" s="85" t="s">
        <v>4633</v>
      </c>
      <c r="D101" s="327"/>
      <c r="E101" s="328"/>
      <c r="F101" s="56" t="s">
        <v>397</v>
      </c>
      <c r="G101" s="57" t="s">
        <v>398</v>
      </c>
      <c r="H101" s="58">
        <v>1</v>
      </c>
      <c r="I101" s="47"/>
      <c r="K101" s="78"/>
      <c r="L101" s="55"/>
      <c r="M101" s="49"/>
      <c r="N101" s="49"/>
      <c r="O101" s="59">
        <v>461</v>
      </c>
      <c r="P101" s="60"/>
    </row>
    <row r="102" spans="1:16" ht="16.5" customHeight="1" x14ac:dyDescent="0.2">
      <c r="A102" s="63">
        <v>1</v>
      </c>
      <c r="B102" s="63" t="s">
        <v>1550</v>
      </c>
      <c r="C102" s="87" t="s">
        <v>4634</v>
      </c>
      <c r="D102" s="327"/>
      <c r="E102" s="328"/>
      <c r="F102" s="68"/>
      <c r="G102" s="69"/>
      <c r="H102" s="70"/>
      <c r="I102" s="47"/>
      <c r="K102" s="78"/>
      <c r="L102" s="359" t="s">
        <v>400</v>
      </c>
      <c r="M102" s="66" t="s">
        <v>398</v>
      </c>
      <c r="N102" s="67">
        <v>0.7</v>
      </c>
      <c r="O102" s="71">
        <v>323</v>
      </c>
      <c r="P102" s="72"/>
    </row>
    <row r="103" spans="1:16" ht="16.5" customHeight="1" x14ac:dyDescent="0.2">
      <c r="A103" s="63">
        <v>1</v>
      </c>
      <c r="B103" s="63" t="s">
        <v>1551</v>
      </c>
      <c r="C103" s="87" t="s">
        <v>4635</v>
      </c>
      <c r="D103" s="108">
        <v>369</v>
      </c>
      <c r="E103" s="25" t="s">
        <v>394</v>
      </c>
      <c r="F103" s="68" t="s">
        <v>397</v>
      </c>
      <c r="G103" s="69" t="s">
        <v>398</v>
      </c>
      <c r="H103" s="70">
        <v>1</v>
      </c>
      <c r="I103" s="47"/>
      <c r="K103" s="78"/>
      <c r="L103" s="360"/>
      <c r="M103" s="74"/>
      <c r="N103" s="75"/>
      <c r="O103" s="71">
        <v>323</v>
      </c>
      <c r="P103" s="72"/>
    </row>
    <row r="104" spans="1:16" ht="16.5" customHeight="1" x14ac:dyDescent="0.2">
      <c r="A104" s="53">
        <v>1</v>
      </c>
      <c r="B104" s="53">
        <v>4235</v>
      </c>
      <c r="C104" s="85" t="s">
        <v>4636</v>
      </c>
      <c r="D104" s="325" t="s">
        <v>502</v>
      </c>
      <c r="E104" s="326"/>
      <c r="F104" s="56"/>
      <c r="G104" s="57"/>
      <c r="H104" s="58"/>
      <c r="I104" s="47"/>
      <c r="K104" s="78"/>
      <c r="L104" s="77"/>
      <c r="M104" s="61"/>
      <c r="N104" s="61"/>
      <c r="O104" s="59">
        <v>576</v>
      </c>
      <c r="P104" s="60"/>
    </row>
    <row r="105" spans="1:16" ht="16.5" customHeight="1" x14ac:dyDescent="0.2">
      <c r="A105" s="53">
        <v>1</v>
      </c>
      <c r="B105" s="53">
        <v>4236</v>
      </c>
      <c r="C105" s="85" t="s">
        <v>4637</v>
      </c>
      <c r="D105" s="327"/>
      <c r="E105" s="328"/>
      <c r="F105" s="56" t="s">
        <v>397</v>
      </c>
      <c r="G105" s="57" t="s">
        <v>398</v>
      </c>
      <c r="H105" s="58">
        <v>1</v>
      </c>
      <c r="I105" s="47"/>
      <c r="K105" s="78"/>
      <c r="L105" s="55"/>
      <c r="M105" s="49"/>
      <c r="N105" s="49"/>
      <c r="O105" s="59">
        <v>576</v>
      </c>
      <c r="P105" s="60"/>
    </row>
    <row r="106" spans="1:16" ht="16.5" customHeight="1" x14ac:dyDescent="0.2">
      <c r="A106" s="63">
        <v>1</v>
      </c>
      <c r="B106" s="63" t="s">
        <v>1552</v>
      </c>
      <c r="C106" s="87" t="s">
        <v>4638</v>
      </c>
      <c r="D106" s="327"/>
      <c r="E106" s="328"/>
      <c r="F106" s="68"/>
      <c r="G106" s="69"/>
      <c r="H106" s="70"/>
      <c r="I106" s="47"/>
      <c r="K106" s="78"/>
      <c r="L106" s="359" t="s">
        <v>400</v>
      </c>
      <c r="M106" s="66" t="s">
        <v>398</v>
      </c>
      <c r="N106" s="67">
        <v>0.7</v>
      </c>
      <c r="O106" s="71">
        <v>403</v>
      </c>
      <c r="P106" s="72"/>
    </row>
    <row r="107" spans="1:16" ht="16.5" customHeight="1" x14ac:dyDescent="0.2">
      <c r="A107" s="63">
        <v>1</v>
      </c>
      <c r="B107" s="63" t="s">
        <v>1553</v>
      </c>
      <c r="C107" s="87" t="s">
        <v>4639</v>
      </c>
      <c r="D107" s="147">
        <v>461</v>
      </c>
      <c r="E107" s="49" t="s">
        <v>394</v>
      </c>
      <c r="F107" s="68" t="s">
        <v>397</v>
      </c>
      <c r="G107" s="69" t="s">
        <v>398</v>
      </c>
      <c r="H107" s="70">
        <v>1</v>
      </c>
      <c r="I107" s="55"/>
      <c r="J107" s="50"/>
      <c r="K107" s="125"/>
      <c r="L107" s="360"/>
      <c r="M107" s="74"/>
      <c r="N107" s="75"/>
      <c r="O107" s="71">
        <v>403</v>
      </c>
      <c r="P107" s="79"/>
    </row>
    <row r="108" spans="1:16" ht="16.5" customHeight="1" x14ac:dyDescent="0.2">
      <c r="A108" s="93"/>
      <c r="B108" s="93"/>
      <c r="C108" s="94"/>
      <c r="O108" s="96"/>
      <c r="P108" s="97"/>
    </row>
    <row r="109" spans="1:16" ht="16.5" customHeight="1" x14ac:dyDescent="0.2">
      <c r="A109" s="93"/>
      <c r="B109" s="93"/>
      <c r="C109" s="94"/>
      <c r="O109" s="96"/>
      <c r="P109" s="97"/>
    </row>
    <row r="110" spans="1:16" ht="16.5" customHeight="1" x14ac:dyDescent="0.2">
      <c r="A110" s="93"/>
      <c r="B110" s="98" t="s">
        <v>2684</v>
      </c>
      <c r="C110" s="94"/>
      <c r="D110" s="81"/>
      <c r="O110" s="96"/>
      <c r="P110" s="97"/>
    </row>
    <row r="111" spans="1:16" ht="16.5" customHeight="1" x14ac:dyDescent="0.2">
      <c r="A111" s="99" t="s">
        <v>386</v>
      </c>
      <c r="B111" s="32"/>
      <c r="C111" s="100" t="s">
        <v>387</v>
      </c>
      <c r="D111" s="34" t="s">
        <v>388</v>
      </c>
      <c r="E111" s="119"/>
      <c r="F111" s="34"/>
      <c r="G111" s="34"/>
      <c r="H111" s="35"/>
      <c r="I111" s="34"/>
      <c r="J111" s="35"/>
      <c r="K111" s="34"/>
      <c r="L111" s="34"/>
      <c r="M111" s="34"/>
      <c r="N111" s="34"/>
      <c r="O111" s="36" t="s">
        <v>389</v>
      </c>
      <c r="P111" s="33" t="s">
        <v>390</v>
      </c>
    </row>
    <row r="112" spans="1:16" ht="16.5" customHeight="1" x14ac:dyDescent="0.2">
      <c r="A112" s="37" t="s">
        <v>391</v>
      </c>
      <c r="B112" s="37" t="s">
        <v>392</v>
      </c>
      <c r="C112" s="101"/>
      <c r="D112" s="40"/>
      <c r="E112" s="121"/>
      <c r="F112" s="40"/>
      <c r="G112" s="40"/>
      <c r="H112" s="41"/>
      <c r="I112" s="40"/>
      <c r="J112" s="41"/>
      <c r="K112" s="40"/>
      <c r="L112" s="40"/>
      <c r="M112" s="40"/>
      <c r="N112" s="40"/>
      <c r="O112" s="42" t="s">
        <v>393</v>
      </c>
      <c r="P112" s="43" t="s">
        <v>394</v>
      </c>
    </row>
    <row r="113" spans="1:16" ht="16.5" customHeight="1" x14ac:dyDescent="0.2">
      <c r="A113" s="44">
        <v>1</v>
      </c>
      <c r="B113" s="44">
        <v>4061</v>
      </c>
      <c r="C113" s="45" t="s">
        <v>4640</v>
      </c>
      <c r="D113" s="327" t="s">
        <v>511</v>
      </c>
      <c r="E113" s="328"/>
      <c r="F113" s="48"/>
      <c r="G113" s="49"/>
      <c r="H113" s="50"/>
      <c r="I113" s="47" t="s">
        <v>429</v>
      </c>
      <c r="K113" s="78"/>
      <c r="L113" s="47"/>
      <c r="O113" s="51">
        <v>233</v>
      </c>
      <c r="P113" s="52" t="s">
        <v>396</v>
      </c>
    </row>
    <row r="114" spans="1:16" ht="16.5" customHeight="1" x14ac:dyDescent="0.2">
      <c r="A114" s="53">
        <v>1</v>
      </c>
      <c r="B114" s="53">
        <v>4062</v>
      </c>
      <c r="C114" s="85" t="s">
        <v>4641</v>
      </c>
      <c r="D114" s="327"/>
      <c r="E114" s="328"/>
      <c r="F114" s="56" t="s">
        <v>397</v>
      </c>
      <c r="G114" s="57" t="s">
        <v>398</v>
      </c>
      <c r="H114" s="58">
        <v>1</v>
      </c>
      <c r="I114" s="47" t="s">
        <v>398</v>
      </c>
      <c r="J114" s="26">
        <v>0.25</v>
      </c>
      <c r="K114" s="345" t="s">
        <v>423</v>
      </c>
      <c r="L114" s="55"/>
      <c r="M114" s="49"/>
      <c r="N114" s="49"/>
      <c r="O114" s="59">
        <v>233</v>
      </c>
      <c r="P114" s="60"/>
    </row>
    <row r="115" spans="1:16" ht="16.5" customHeight="1" x14ac:dyDescent="0.2">
      <c r="A115" s="63">
        <v>1</v>
      </c>
      <c r="B115" s="63" t="s">
        <v>1554</v>
      </c>
      <c r="C115" s="87" t="s">
        <v>4642</v>
      </c>
      <c r="D115" s="327"/>
      <c r="E115" s="328"/>
      <c r="F115" s="68"/>
      <c r="G115" s="69"/>
      <c r="H115" s="70"/>
      <c r="I115" s="47"/>
      <c r="K115" s="345"/>
      <c r="L115" s="359" t="s">
        <v>400</v>
      </c>
      <c r="M115" s="66" t="s">
        <v>398</v>
      </c>
      <c r="N115" s="67">
        <v>0.7</v>
      </c>
      <c r="O115" s="71">
        <v>163</v>
      </c>
      <c r="P115" s="72"/>
    </row>
    <row r="116" spans="1:16" ht="16.5" customHeight="1" x14ac:dyDescent="0.2">
      <c r="A116" s="63">
        <v>1</v>
      </c>
      <c r="B116" s="63" t="s">
        <v>1555</v>
      </c>
      <c r="C116" s="87" t="s">
        <v>4643</v>
      </c>
      <c r="D116" s="108">
        <v>186</v>
      </c>
      <c r="E116" s="25" t="s">
        <v>394</v>
      </c>
      <c r="F116" s="68" t="s">
        <v>397</v>
      </c>
      <c r="G116" s="69" t="s">
        <v>398</v>
      </c>
      <c r="H116" s="70">
        <v>1</v>
      </c>
      <c r="I116" s="47"/>
      <c r="K116" s="78"/>
      <c r="L116" s="360"/>
      <c r="M116" s="74"/>
      <c r="N116" s="75"/>
      <c r="O116" s="71">
        <v>163</v>
      </c>
      <c r="P116" s="72"/>
    </row>
    <row r="117" spans="1:16" ht="16.5" customHeight="1" x14ac:dyDescent="0.2">
      <c r="A117" s="53">
        <v>1</v>
      </c>
      <c r="B117" s="53">
        <v>4237</v>
      </c>
      <c r="C117" s="85" t="s">
        <v>4644</v>
      </c>
      <c r="D117" s="325" t="s">
        <v>515</v>
      </c>
      <c r="E117" s="326"/>
      <c r="F117" s="56"/>
      <c r="G117" s="57"/>
      <c r="H117" s="58"/>
      <c r="I117" s="47"/>
      <c r="K117" s="78"/>
      <c r="L117" s="77"/>
      <c r="M117" s="61"/>
      <c r="N117" s="61"/>
      <c r="O117" s="59">
        <v>346</v>
      </c>
      <c r="P117" s="60"/>
    </row>
    <row r="118" spans="1:16" ht="16.5" customHeight="1" x14ac:dyDescent="0.2">
      <c r="A118" s="53">
        <v>1</v>
      </c>
      <c r="B118" s="53">
        <v>4238</v>
      </c>
      <c r="C118" s="85" t="s">
        <v>4645</v>
      </c>
      <c r="D118" s="327"/>
      <c r="E118" s="328"/>
      <c r="F118" s="56" t="s">
        <v>397</v>
      </c>
      <c r="G118" s="57" t="s">
        <v>398</v>
      </c>
      <c r="H118" s="58">
        <v>1</v>
      </c>
      <c r="I118" s="47"/>
      <c r="K118" s="78"/>
      <c r="L118" s="55"/>
      <c r="M118" s="49"/>
      <c r="N118" s="49"/>
      <c r="O118" s="59">
        <v>346</v>
      </c>
      <c r="P118" s="60"/>
    </row>
    <row r="119" spans="1:16" ht="16.5" customHeight="1" x14ac:dyDescent="0.2">
      <c r="A119" s="63">
        <v>1</v>
      </c>
      <c r="B119" s="63" t="s">
        <v>1556</v>
      </c>
      <c r="C119" s="87" t="s">
        <v>4646</v>
      </c>
      <c r="D119" s="327"/>
      <c r="E119" s="328"/>
      <c r="F119" s="68"/>
      <c r="G119" s="69"/>
      <c r="H119" s="70"/>
      <c r="I119" s="47"/>
      <c r="K119" s="78"/>
      <c r="L119" s="359" t="s">
        <v>400</v>
      </c>
      <c r="M119" s="66" t="s">
        <v>398</v>
      </c>
      <c r="N119" s="67">
        <v>0.7</v>
      </c>
      <c r="O119" s="71">
        <v>242</v>
      </c>
      <c r="P119" s="72"/>
    </row>
    <row r="120" spans="1:16" ht="16.5" customHeight="1" x14ac:dyDescent="0.2">
      <c r="A120" s="63">
        <v>1</v>
      </c>
      <c r="B120" s="63" t="s">
        <v>1557</v>
      </c>
      <c r="C120" s="87" t="s">
        <v>4647</v>
      </c>
      <c r="D120" s="108">
        <v>277</v>
      </c>
      <c r="E120" s="25" t="s">
        <v>394</v>
      </c>
      <c r="F120" s="68" t="s">
        <v>397</v>
      </c>
      <c r="G120" s="69" t="s">
        <v>398</v>
      </c>
      <c r="H120" s="70">
        <v>1</v>
      </c>
      <c r="I120" s="47"/>
      <c r="K120" s="78"/>
      <c r="L120" s="360"/>
      <c r="M120" s="74"/>
      <c r="N120" s="75"/>
      <c r="O120" s="71">
        <v>242</v>
      </c>
      <c r="P120" s="72"/>
    </row>
    <row r="121" spans="1:16" ht="16.5" customHeight="1" x14ac:dyDescent="0.2">
      <c r="A121" s="53">
        <v>1</v>
      </c>
      <c r="B121" s="53">
        <v>4063</v>
      </c>
      <c r="C121" s="85" t="s">
        <v>4648</v>
      </c>
      <c r="D121" s="325" t="s">
        <v>516</v>
      </c>
      <c r="E121" s="326"/>
      <c r="F121" s="56"/>
      <c r="G121" s="57"/>
      <c r="H121" s="58"/>
      <c r="I121" s="47"/>
      <c r="K121" s="78"/>
      <c r="L121" s="77"/>
      <c r="M121" s="61"/>
      <c r="N121" s="61"/>
      <c r="O121" s="59">
        <v>461</v>
      </c>
      <c r="P121" s="60"/>
    </row>
    <row r="122" spans="1:16" ht="16.5" customHeight="1" x14ac:dyDescent="0.2">
      <c r="A122" s="53">
        <v>1</v>
      </c>
      <c r="B122" s="53">
        <v>4064</v>
      </c>
      <c r="C122" s="85" t="s">
        <v>4649</v>
      </c>
      <c r="D122" s="327"/>
      <c r="E122" s="328"/>
      <c r="F122" s="56" t="s">
        <v>397</v>
      </c>
      <c r="G122" s="57" t="s">
        <v>398</v>
      </c>
      <c r="H122" s="58">
        <v>1</v>
      </c>
      <c r="I122" s="47"/>
      <c r="K122" s="78"/>
      <c r="L122" s="55"/>
      <c r="M122" s="49"/>
      <c r="N122" s="49"/>
      <c r="O122" s="59">
        <v>461</v>
      </c>
      <c r="P122" s="60"/>
    </row>
    <row r="123" spans="1:16" ht="16.5" customHeight="1" x14ac:dyDescent="0.2">
      <c r="A123" s="63">
        <v>1</v>
      </c>
      <c r="B123" s="63" t="s">
        <v>1558</v>
      </c>
      <c r="C123" s="87" t="s">
        <v>4650</v>
      </c>
      <c r="D123" s="327"/>
      <c r="E123" s="328"/>
      <c r="F123" s="68"/>
      <c r="G123" s="69"/>
      <c r="H123" s="70"/>
      <c r="I123" s="47"/>
      <c r="K123" s="78"/>
      <c r="L123" s="359" t="s">
        <v>400</v>
      </c>
      <c r="M123" s="66" t="s">
        <v>398</v>
      </c>
      <c r="N123" s="67">
        <v>0.7</v>
      </c>
      <c r="O123" s="71">
        <v>323</v>
      </c>
      <c r="P123" s="72"/>
    </row>
    <row r="124" spans="1:16" ht="16.5" customHeight="1" x14ac:dyDescent="0.2">
      <c r="A124" s="63">
        <v>1</v>
      </c>
      <c r="B124" s="63" t="s">
        <v>1559</v>
      </c>
      <c r="C124" s="87" t="s">
        <v>4651</v>
      </c>
      <c r="D124" s="108">
        <v>369</v>
      </c>
      <c r="E124" s="25" t="s">
        <v>394</v>
      </c>
      <c r="F124" s="68" t="s">
        <v>397</v>
      </c>
      <c r="G124" s="69" t="s">
        <v>398</v>
      </c>
      <c r="H124" s="70">
        <v>1</v>
      </c>
      <c r="I124" s="47"/>
      <c r="K124" s="78"/>
      <c r="L124" s="360"/>
      <c r="M124" s="74"/>
      <c r="N124" s="75"/>
      <c r="O124" s="71">
        <v>323</v>
      </c>
      <c r="P124" s="72"/>
    </row>
    <row r="125" spans="1:16" ht="16.5" customHeight="1" x14ac:dyDescent="0.2">
      <c r="A125" s="53">
        <v>1</v>
      </c>
      <c r="B125" s="53">
        <v>4239</v>
      </c>
      <c r="C125" s="85" t="s">
        <v>4652</v>
      </c>
      <c r="D125" s="325" t="s">
        <v>517</v>
      </c>
      <c r="E125" s="326"/>
      <c r="F125" s="56"/>
      <c r="G125" s="57"/>
      <c r="H125" s="58"/>
      <c r="I125" s="47"/>
      <c r="K125" s="78"/>
      <c r="L125" s="77"/>
      <c r="M125" s="61"/>
      <c r="N125" s="61"/>
      <c r="O125" s="59">
        <v>576</v>
      </c>
      <c r="P125" s="60"/>
    </row>
    <row r="126" spans="1:16" ht="16.5" customHeight="1" x14ac:dyDescent="0.2">
      <c r="A126" s="53">
        <v>1</v>
      </c>
      <c r="B126" s="53">
        <v>4240</v>
      </c>
      <c r="C126" s="85" t="s">
        <v>4653</v>
      </c>
      <c r="D126" s="327"/>
      <c r="E126" s="328"/>
      <c r="F126" s="56" t="s">
        <v>397</v>
      </c>
      <c r="G126" s="57" t="s">
        <v>398</v>
      </c>
      <c r="H126" s="58">
        <v>1</v>
      </c>
      <c r="I126" s="47"/>
      <c r="K126" s="78"/>
      <c r="L126" s="55"/>
      <c r="M126" s="49"/>
      <c r="N126" s="49"/>
      <c r="O126" s="59">
        <v>576</v>
      </c>
      <c r="P126" s="60"/>
    </row>
    <row r="127" spans="1:16" ht="16.5" customHeight="1" x14ac:dyDescent="0.2">
      <c r="A127" s="63">
        <v>1</v>
      </c>
      <c r="B127" s="63" t="s">
        <v>1560</v>
      </c>
      <c r="C127" s="87" t="s">
        <v>4654</v>
      </c>
      <c r="D127" s="327"/>
      <c r="E127" s="328"/>
      <c r="F127" s="68"/>
      <c r="G127" s="69"/>
      <c r="H127" s="70"/>
      <c r="I127" s="47"/>
      <c r="K127" s="78"/>
      <c r="L127" s="359" t="s">
        <v>400</v>
      </c>
      <c r="M127" s="66" t="s">
        <v>398</v>
      </c>
      <c r="N127" s="67">
        <v>0.7</v>
      </c>
      <c r="O127" s="71">
        <v>403</v>
      </c>
      <c r="P127" s="72"/>
    </row>
    <row r="128" spans="1:16" ht="16.5" customHeight="1" x14ac:dyDescent="0.2">
      <c r="A128" s="63">
        <v>1</v>
      </c>
      <c r="B128" s="63" t="s">
        <v>1561</v>
      </c>
      <c r="C128" s="87" t="s">
        <v>4655</v>
      </c>
      <c r="D128" s="108">
        <v>461</v>
      </c>
      <c r="E128" s="25" t="s">
        <v>394</v>
      </c>
      <c r="F128" s="68" t="s">
        <v>397</v>
      </c>
      <c r="G128" s="69" t="s">
        <v>398</v>
      </c>
      <c r="H128" s="70">
        <v>1</v>
      </c>
      <c r="I128" s="47"/>
      <c r="K128" s="78"/>
      <c r="L128" s="360"/>
      <c r="M128" s="74"/>
      <c r="N128" s="75"/>
      <c r="O128" s="71">
        <v>403</v>
      </c>
      <c r="P128" s="72"/>
    </row>
    <row r="129" spans="1:16" ht="16.5" customHeight="1" x14ac:dyDescent="0.2">
      <c r="A129" s="53">
        <v>1</v>
      </c>
      <c r="B129" s="53">
        <v>4065</v>
      </c>
      <c r="C129" s="85" t="s">
        <v>4656</v>
      </c>
      <c r="D129" s="325" t="s">
        <v>1562</v>
      </c>
      <c r="E129" s="326"/>
      <c r="F129" s="56"/>
      <c r="G129" s="57"/>
      <c r="H129" s="58"/>
      <c r="I129" s="47"/>
      <c r="K129" s="78"/>
      <c r="L129" s="77"/>
      <c r="M129" s="61"/>
      <c r="N129" s="61"/>
      <c r="O129" s="59">
        <v>691</v>
      </c>
      <c r="P129" s="60"/>
    </row>
    <row r="130" spans="1:16" ht="16.5" customHeight="1" x14ac:dyDescent="0.2">
      <c r="A130" s="53">
        <v>1</v>
      </c>
      <c r="B130" s="53">
        <v>4066</v>
      </c>
      <c r="C130" s="85" t="s">
        <v>4657</v>
      </c>
      <c r="D130" s="327"/>
      <c r="E130" s="328"/>
      <c r="F130" s="56" t="s">
        <v>397</v>
      </c>
      <c r="G130" s="57" t="s">
        <v>398</v>
      </c>
      <c r="H130" s="58">
        <v>1</v>
      </c>
      <c r="I130" s="47"/>
      <c r="K130" s="78"/>
      <c r="L130" s="55"/>
      <c r="M130" s="49"/>
      <c r="N130" s="49"/>
      <c r="O130" s="59">
        <v>691</v>
      </c>
      <c r="P130" s="60"/>
    </row>
    <row r="131" spans="1:16" ht="16.5" customHeight="1" x14ac:dyDescent="0.2">
      <c r="A131" s="63">
        <v>1</v>
      </c>
      <c r="B131" s="63" t="s">
        <v>1563</v>
      </c>
      <c r="C131" s="87" t="s">
        <v>4658</v>
      </c>
      <c r="D131" s="327"/>
      <c r="E131" s="328"/>
      <c r="F131" s="68"/>
      <c r="G131" s="69"/>
      <c r="H131" s="70"/>
      <c r="I131" s="47"/>
      <c r="K131" s="78"/>
      <c r="L131" s="359" t="s">
        <v>400</v>
      </c>
      <c r="M131" s="66" t="s">
        <v>398</v>
      </c>
      <c r="N131" s="67">
        <v>0.7</v>
      </c>
      <c r="O131" s="71">
        <v>484</v>
      </c>
      <c r="P131" s="72"/>
    </row>
    <row r="132" spans="1:16" ht="16.5" customHeight="1" x14ac:dyDescent="0.2">
      <c r="A132" s="63">
        <v>1</v>
      </c>
      <c r="B132" s="63" t="s">
        <v>1564</v>
      </c>
      <c r="C132" s="87" t="s">
        <v>4659</v>
      </c>
      <c r="D132" s="108">
        <v>553</v>
      </c>
      <c r="E132" s="25" t="s">
        <v>394</v>
      </c>
      <c r="F132" s="68" t="s">
        <v>397</v>
      </c>
      <c r="G132" s="69" t="s">
        <v>398</v>
      </c>
      <c r="H132" s="70">
        <v>1</v>
      </c>
      <c r="I132" s="47"/>
      <c r="K132" s="78"/>
      <c r="L132" s="360"/>
      <c r="M132" s="74"/>
      <c r="N132" s="75"/>
      <c r="O132" s="71">
        <v>484</v>
      </c>
      <c r="P132" s="72"/>
    </row>
    <row r="133" spans="1:16" ht="16.5" customHeight="1" x14ac:dyDescent="0.2">
      <c r="A133" s="53">
        <v>1</v>
      </c>
      <c r="B133" s="53">
        <v>4067</v>
      </c>
      <c r="C133" s="85" t="s">
        <v>4660</v>
      </c>
      <c r="D133" s="325" t="s">
        <v>1565</v>
      </c>
      <c r="E133" s="326"/>
      <c r="F133" s="56"/>
      <c r="G133" s="57"/>
      <c r="H133" s="58"/>
      <c r="I133" s="47"/>
      <c r="K133" s="78"/>
      <c r="L133" s="77"/>
      <c r="M133" s="61"/>
      <c r="N133" s="61"/>
      <c r="O133" s="59">
        <v>798</v>
      </c>
      <c r="P133" s="60"/>
    </row>
    <row r="134" spans="1:16" ht="16.5" customHeight="1" x14ac:dyDescent="0.2">
      <c r="A134" s="53">
        <v>1</v>
      </c>
      <c r="B134" s="53">
        <v>4068</v>
      </c>
      <c r="C134" s="85" t="s">
        <v>4661</v>
      </c>
      <c r="D134" s="327"/>
      <c r="E134" s="328"/>
      <c r="F134" s="56" t="s">
        <v>397</v>
      </c>
      <c r="G134" s="57" t="s">
        <v>398</v>
      </c>
      <c r="H134" s="58">
        <v>1</v>
      </c>
      <c r="I134" s="47"/>
      <c r="K134" s="78"/>
      <c r="L134" s="55"/>
      <c r="M134" s="49"/>
      <c r="N134" s="49"/>
      <c r="O134" s="59">
        <v>798</v>
      </c>
      <c r="P134" s="60"/>
    </row>
    <row r="135" spans="1:16" ht="16.5" customHeight="1" x14ac:dyDescent="0.2">
      <c r="A135" s="63">
        <v>1</v>
      </c>
      <c r="B135" s="63" t="s">
        <v>1566</v>
      </c>
      <c r="C135" s="87" t="s">
        <v>4662</v>
      </c>
      <c r="D135" s="327"/>
      <c r="E135" s="328"/>
      <c r="F135" s="68"/>
      <c r="G135" s="69"/>
      <c r="H135" s="70"/>
      <c r="I135" s="47"/>
      <c r="K135" s="78"/>
      <c r="L135" s="359" t="s">
        <v>400</v>
      </c>
      <c r="M135" s="66" t="s">
        <v>398</v>
      </c>
      <c r="N135" s="67">
        <v>0.7</v>
      </c>
      <c r="O135" s="71">
        <v>559</v>
      </c>
      <c r="P135" s="72"/>
    </row>
    <row r="136" spans="1:16" ht="16.5" customHeight="1" x14ac:dyDescent="0.2">
      <c r="A136" s="63">
        <v>1</v>
      </c>
      <c r="B136" s="63" t="s">
        <v>1567</v>
      </c>
      <c r="C136" s="87" t="s">
        <v>4663</v>
      </c>
      <c r="D136" s="108">
        <v>638</v>
      </c>
      <c r="E136" s="25" t="s">
        <v>394</v>
      </c>
      <c r="F136" s="68" t="s">
        <v>397</v>
      </c>
      <c r="G136" s="69" t="s">
        <v>398</v>
      </c>
      <c r="H136" s="70">
        <v>1</v>
      </c>
      <c r="I136" s="47"/>
      <c r="K136" s="78"/>
      <c r="L136" s="360"/>
      <c r="M136" s="74"/>
      <c r="N136" s="75"/>
      <c r="O136" s="71">
        <v>559</v>
      </c>
      <c r="P136" s="72"/>
    </row>
    <row r="137" spans="1:16" ht="16.5" customHeight="1" x14ac:dyDescent="0.2">
      <c r="A137" s="53">
        <v>1</v>
      </c>
      <c r="B137" s="53">
        <v>4069</v>
      </c>
      <c r="C137" s="85" t="s">
        <v>4664</v>
      </c>
      <c r="D137" s="325" t="s">
        <v>1568</v>
      </c>
      <c r="E137" s="326"/>
      <c r="F137" s="56"/>
      <c r="G137" s="57"/>
      <c r="H137" s="58"/>
      <c r="I137" s="47"/>
      <c r="K137" s="78"/>
      <c r="L137" s="77"/>
      <c r="M137" s="61"/>
      <c r="N137" s="61"/>
      <c r="O137" s="59">
        <v>905</v>
      </c>
      <c r="P137" s="60"/>
    </row>
    <row r="138" spans="1:16" ht="16.5" customHeight="1" x14ac:dyDescent="0.2">
      <c r="A138" s="53">
        <v>1</v>
      </c>
      <c r="B138" s="53">
        <v>4070</v>
      </c>
      <c r="C138" s="85" t="s">
        <v>4665</v>
      </c>
      <c r="D138" s="327"/>
      <c r="E138" s="328"/>
      <c r="F138" s="56" t="s">
        <v>397</v>
      </c>
      <c r="G138" s="57" t="s">
        <v>398</v>
      </c>
      <c r="H138" s="58">
        <v>1</v>
      </c>
      <c r="I138" s="47"/>
      <c r="K138" s="78"/>
      <c r="L138" s="55"/>
      <c r="M138" s="49"/>
      <c r="N138" s="49"/>
      <c r="O138" s="59">
        <v>905</v>
      </c>
      <c r="P138" s="60"/>
    </row>
    <row r="139" spans="1:16" ht="16.5" customHeight="1" x14ac:dyDescent="0.2">
      <c r="A139" s="63">
        <v>1</v>
      </c>
      <c r="B139" s="63" t="s">
        <v>1569</v>
      </c>
      <c r="C139" s="87" t="s">
        <v>4666</v>
      </c>
      <c r="D139" s="327"/>
      <c r="E139" s="328"/>
      <c r="F139" s="68"/>
      <c r="G139" s="69"/>
      <c r="H139" s="70"/>
      <c r="I139" s="47"/>
      <c r="K139" s="78"/>
      <c r="L139" s="359" t="s">
        <v>400</v>
      </c>
      <c r="M139" s="66" t="s">
        <v>398</v>
      </c>
      <c r="N139" s="67">
        <v>0.7</v>
      </c>
      <c r="O139" s="71">
        <v>634</v>
      </c>
      <c r="P139" s="72"/>
    </row>
    <row r="140" spans="1:16" ht="16.5" customHeight="1" x14ac:dyDescent="0.2">
      <c r="A140" s="63">
        <v>1</v>
      </c>
      <c r="B140" s="63" t="s">
        <v>1570</v>
      </c>
      <c r="C140" s="87" t="s">
        <v>4667</v>
      </c>
      <c r="D140" s="108">
        <v>724</v>
      </c>
      <c r="E140" s="25" t="s">
        <v>394</v>
      </c>
      <c r="F140" s="68" t="s">
        <v>397</v>
      </c>
      <c r="G140" s="69" t="s">
        <v>398</v>
      </c>
      <c r="H140" s="70">
        <v>1</v>
      </c>
      <c r="I140" s="47"/>
      <c r="K140" s="78"/>
      <c r="L140" s="360"/>
      <c r="M140" s="74"/>
      <c r="N140" s="75"/>
      <c r="O140" s="71">
        <v>634</v>
      </c>
      <c r="P140" s="72"/>
    </row>
    <row r="141" spans="1:16" ht="16.5" customHeight="1" x14ac:dyDescent="0.2">
      <c r="A141" s="53">
        <v>1</v>
      </c>
      <c r="B141" s="53">
        <v>4071</v>
      </c>
      <c r="C141" s="85" t="s">
        <v>4668</v>
      </c>
      <c r="D141" s="325" t="s">
        <v>1571</v>
      </c>
      <c r="E141" s="326"/>
      <c r="F141" s="56"/>
      <c r="G141" s="57"/>
      <c r="H141" s="58"/>
      <c r="I141" s="47"/>
      <c r="K141" s="78"/>
      <c r="L141" s="77"/>
      <c r="M141" s="61"/>
      <c r="N141" s="61"/>
      <c r="O141" s="59">
        <v>1013</v>
      </c>
      <c r="P141" s="60"/>
    </row>
    <row r="142" spans="1:16" ht="16.5" customHeight="1" x14ac:dyDescent="0.2">
      <c r="A142" s="53">
        <v>1</v>
      </c>
      <c r="B142" s="53">
        <v>4072</v>
      </c>
      <c r="C142" s="85" t="s">
        <v>4669</v>
      </c>
      <c r="D142" s="327"/>
      <c r="E142" s="328"/>
      <c r="F142" s="56" t="s">
        <v>397</v>
      </c>
      <c r="G142" s="57" t="s">
        <v>398</v>
      </c>
      <c r="H142" s="58">
        <v>1</v>
      </c>
      <c r="I142" s="47"/>
      <c r="K142" s="78"/>
      <c r="L142" s="55"/>
      <c r="M142" s="49"/>
      <c r="N142" s="49"/>
      <c r="O142" s="59">
        <v>1013</v>
      </c>
      <c r="P142" s="60"/>
    </row>
    <row r="143" spans="1:16" ht="16.5" customHeight="1" x14ac:dyDescent="0.2">
      <c r="A143" s="63">
        <v>1</v>
      </c>
      <c r="B143" s="63" t="s">
        <v>1572</v>
      </c>
      <c r="C143" s="87" t="s">
        <v>4670</v>
      </c>
      <c r="D143" s="327"/>
      <c r="E143" s="328"/>
      <c r="F143" s="68"/>
      <c r="G143" s="69"/>
      <c r="H143" s="70"/>
      <c r="I143" s="47"/>
      <c r="K143" s="78"/>
      <c r="L143" s="359" t="s">
        <v>400</v>
      </c>
      <c r="M143" s="66" t="s">
        <v>398</v>
      </c>
      <c r="N143" s="67">
        <v>0.7</v>
      </c>
      <c r="O143" s="71">
        <v>709</v>
      </c>
      <c r="P143" s="72"/>
    </row>
    <row r="144" spans="1:16" ht="16.5" customHeight="1" x14ac:dyDescent="0.2">
      <c r="A144" s="63">
        <v>1</v>
      </c>
      <c r="B144" s="63" t="s">
        <v>1573</v>
      </c>
      <c r="C144" s="87" t="s">
        <v>4671</v>
      </c>
      <c r="D144" s="147">
        <v>810</v>
      </c>
      <c r="E144" s="49" t="s">
        <v>394</v>
      </c>
      <c r="F144" s="68" t="s">
        <v>397</v>
      </c>
      <c r="G144" s="69" t="s">
        <v>398</v>
      </c>
      <c r="H144" s="70">
        <v>1</v>
      </c>
      <c r="I144" s="55"/>
      <c r="J144" s="50"/>
      <c r="K144" s="125"/>
      <c r="L144" s="360"/>
      <c r="M144" s="74"/>
      <c r="N144" s="75"/>
      <c r="O144" s="71">
        <v>709</v>
      </c>
      <c r="P144" s="79"/>
    </row>
    <row r="145" ht="16.5" customHeight="1" x14ac:dyDescent="0.2"/>
    <row r="146" ht="16.5" customHeight="1" x14ac:dyDescent="0.2"/>
  </sheetData>
  <mergeCells count="66">
    <mergeCell ref="D137:E139"/>
    <mergeCell ref="L139:L140"/>
    <mergeCell ref="D141:E143"/>
    <mergeCell ref="L143:L144"/>
    <mergeCell ref="D125:E127"/>
    <mergeCell ref="L127:L128"/>
    <mergeCell ref="D129:E131"/>
    <mergeCell ref="L131:L132"/>
    <mergeCell ref="D133:E135"/>
    <mergeCell ref="L135:L136"/>
    <mergeCell ref="D121:E123"/>
    <mergeCell ref="L123:L124"/>
    <mergeCell ref="D96:E98"/>
    <mergeCell ref="L98:L99"/>
    <mergeCell ref="D100:E102"/>
    <mergeCell ref="L102:L103"/>
    <mergeCell ref="D104:E106"/>
    <mergeCell ref="L106:L107"/>
    <mergeCell ref="D113:E115"/>
    <mergeCell ref="K114:K115"/>
    <mergeCell ref="L115:L116"/>
    <mergeCell ref="D117:E119"/>
    <mergeCell ref="L119:L120"/>
    <mergeCell ref="D79:E81"/>
    <mergeCell ref="L81:L82"/>
    <mergeCell ref="D83:E85"/>
    <mergeCell ref="L85:L86"/>
    <mergeCell ref="D92:E94"/>
    <mergeCell ref="K93:K94"/>
    <mergeCell ref="L94:L95"/>
    <mergeCell ref="D67:E69"/>
    <mergeCell ref="L69:L70"/>
    <mergeCell ref="D71:E73"/>
    <mergeCell ref="L73:L74"/>
    <mergeCell ref="D75:E77"/>
    <mergeCell ref="L77:L78"/>
    <mergeCell ref="D55:E57"/>
    <mergeCell ref="L57:L58"/>
    <mergeCell ref="D59:E61"/>
    <mergeCell ref="L61:L62"/>
    <mergeCell ref="D63:E65"/>
    <mergeCell ref="L65:L66"/>
    <mergeCell ref="D43:E45"/>
    <mergeCell ref="L45:L46"/>
    <mergeCell ref="D47:E49"/>
    <mergeCell ref="L49:L50"/>
    <mergeCell ref="D51:E53"/>
    <mergeCell ref="L53:L54"/>
    <mergeCell ref="D31:E33"/>
    <mergeCell ref="L33:L34"/>
    <mergeCell ref="D35:E37"/>
    <mergeCell ref="L37:L38"/>
    <mergeCell ref="D39:E41"/>
    <mergeCell ref="L41:L42"/>
    <mergeCell ref="D19:E21"/>
    <mergeCell ref="L21:L22"/>
    <mergeCell ref="D23:E25"/>
    <mergeCell ref="L25:L26"/>
    <mergeCell ref="D27:E29"/>
    <mergeCell ref="L29:L30"/>
    <mergeCell ref="D7:E9"/>
    <mergeCell ref="L9:L10"/>
    <mergeCell ref="D11:E13"/>
    <mergeCell ref="L13:L14"/>
    <mergeCell ref="D15:E17"/>
    <mergeCell ref="L17:L18"/>
  </mergeCells>
  <phoneticPr fontId="1"/>
  <printOptions horizontalCentered="1"/>
  <pageMargins left="0.70866141732283472" right="0.70866141732283472" top="0.74803149606299213" bottom="0.74803149606299213" header="0.31496062992125984" footer="0.31496062992125984"/>
  <pageSetup paperSize="9" scale="60" fitToHeight="0" orientation="portrait" r:id="rId1"/>
  <headerFooter>
    <oddFooter>&amp;C&amp;"ＭＳ Ｐゴシック"&amp;14&amp;P</oddFooter>
  </headerFooter>
  <rowBreaks count="1" manualBreakCount="1">
    <brk id="78"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56"/>
  <sheetViews>
    <sheetView view="pageBreakPreview" topLeftCell="A31"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34.44140625" style="23" bestFit="1" customWidth="1"/>
    <col min="4" max="4" width="5.88671875" style="23" bestFit="1" customWidth="1"/>
    <col min="5" max="5" width="5.33203125" style="118" bestFit="1" customWidth="1"/>
    <col min="6" max="6" width="24.88671875" style="27" bestFit="1" customWidth="1"/>
    <col min="7" max="7" width="3.44140625" style="25" bestFit="1" customWidth="1"/>
    <col min="8" max="8" width="5.44140625" style="26" bestFit="1" customWidth="1"/>
    <col min="9" max="9" width="3.44140625" style="25" bestFit="1" customWidth="1"/>
    <col min="10" max="10" width="4.44140625" style="26" bestFit="1" customWidth="1"/>
    <col min="11" max="11" width="5.33203125" style="25" bestFit="1" customWidth="1"/>
    <col min="12" max="12" width="17.88671875" style="25" customWidth="1"/>
    <col min="13" max="13" width="3.44140625" style="25" bestFit="1" customWidth="1"/>
    <col min="14" max="14" width="4.44140625" style="26" bestFit="1" customWidth="1"/>
    <col min="15" max="15" width="7.109375" style="28" customWidth="1"/>
    <col min="16" max="16" width="8.6640625" style="29" customWidth="1"/>
    <col min="17" max="16384" width="8.88671875" style="25"/>
  </cols>
  <sheetData>
    <row r="1" spans="1:16" ht="17.100000000000001" customHeight="1" x14ac:dyDescent="0.2"/>
    <row r="2" spans="1:16" ht="17.100000000000001" customHeight="1" x14ac:dyDescent="0.2"/>
    <row r="3" spans="1:16" ht="17.100000000000001" customHeight="1" x14ac:dyDescent="0.2"/>
    <row r="4" spans="1:16" ht="17.100000000000001" customHeight="1" x14ac:dyDescent="0.2">
      <c r="B4" s="30" t="s">
        <v>2685</v>
      </c>
      <c r="D4" s="81"/>
    </row>
    <row r="5" spans="1:16" ht="16.5" customHeight="1" x14ac:dyDescent="0.2">
      <c r="A5" s="31" t="s">
        <v>386</v>
      </c>
      <c r="B5" s="32"/>
      <c r="C5" s="33" t="s">
        <v>387</v>
      </c>
      <c r="D5" s="34" t="s">
        <v>388</v>
      </c>
      <c r="E5" s="119"/>
      <c r="F5" s="34"/>
      <c r="G5" s="34"/>
      <c r="H5" s="35"/>
      <c r="I5" s="34"/>
      <c r="J5" s="35"/>
      <c r="K5" s="34"/>
      <c r="L5" s="34"/>
      <c r="M5" s="34"/>
      <c r="N5" s="35"/>
      <c r="O5" s="36" t="s">
        <v>389</v>
      </c>
      <c r="P5" s="33" t="s">
        <v>390</v>
      </c>
    </row>
    <row r="6" spans="1:16" ht="16.5" customHeight="1" x14ac:dyDescent="0.2">
      <c r="A6" s="37" t="s">
        <v>391</v>
      </c>
      <c r="B6" s="37" t="s">
        <v>392</v>
      </c>
      <c r="C6" s="38"/>
      <c r="D6" s="40"/>
      <c r="E6" s="121"/>
      <c r="F6" s="40"/>
      <c r="G6" s="40"/>
      <c r="H6" s="41"/>
      <c r="I6" s="40"/>
      <c r="J6" s="41"/>
      <c r="K6" s="40"/>
      <c r="L6" s="40"/>
      <c r="M6" s="40"/>
      <c r="N6" s="41"/>
      <c r="O6" s="42" t="s">
        <v>393</v>
      </c>
      <c r="P6" s="43" t="s">
        <v>394</v>
      </c>
    </row>
    <row r="7" spans="1:16" ht="16.5" customHeight="1" x14ac:dyDescent="0.2">
      <c r="A7" s="44">
        <v>1</v>
      </c>
      <c r="B7" s="44">
        <v>4073</v>
      </c>
      <c r="C7" s="45" t="s">
        <v>4672</v>
      </c>
      <c r="D7" s="327" t="s">
        <v>491</v>
      </c>
      <c r="E7" s="328"/>
      <c r="F7" s="48"/>
      <c r="G7" s="49"/>
      <c r="H7" s="50"/>
      <c r="I7" s="47" t="s">
        <v>439</v>
      </c>
      <c r="K7" s="78"/>
      <c r="L7" s="47"/>
      <c r="O7" s="51">
        <v>279</v>
      </c>
      <c r="P7" s="52" t="s">
        <v>396</v>
      </c>
    </row>
    <row r="8" spans="1:16" ht="16.5" customHeight="1" x14ac:dyDescent="0.2">
      <c r="A8" s="53">
        <v>1</v>
      </c>
      <c r="B8" s="53">
        <v>4074</v>
      </c>
      <c r="C8" s="85" t="s">
        <v>4673</v>
      </c>
      <c r="D8" s="327"/>
      <c r="E8" s="328"/>
      <c r="F8" s="56" t="s">
        <v>397</v>
      </c>
      <c r="G8" s="57" t="s">
        <v>398</v>
      </c>
      <c r="H8" s="58">
        <v>1</v>
      </c>
      <c r="I8" s="47" t="s">
        <v>398</v>
      </c>
      <c r="J8" s="26">
        <v>0.5</v>
      </c>
      <c r="K8" s="345" t="s">
        <v>423</v>
      </c>
      <c r="L8" s="55"/>
      <c r="M8" s="49"/>
      <c r="N8" s="50"/>
      <c r="O8" s="59">
        <v>279</v>
      </c>
      <c r="P8" s="60"/>
    </row>
    <row r="9" spans="1:16" ht="16.5" customHeight="1" x14ac:dyDescent="0.2">
      <c r="A9" s="63">
        <v>1</v>
      </c>
      <c r="B9" s="63" t="s">
        <v>1574</v>
      </c>
      <c r="C9" s="64" t="s">
        <v>4674</v>
      </c>
      <c r="D9" s="327"/>
      <c r="E9" s="328"/>
      <c r="F9" s="68"/>
      <c r="G9" s="69"/>
      <c r="H9" s="70"/>
      <c r="I9" s="47"/>
      <c r="K9" s="345"/>
      <c r="L9" s="359" t="s">
        <v>400</v>
      </c>
      <c r="M9" s="66" t="s">
        <v>398</v>
      </c>
      <c r="N9" s="67">
        <v>0.7</v>
      </c>
      <c r="O9" s="71">
        <v>195</v>
      </c>
      <c r="P9" s="72"/>
    </row>
    <row r="10" spans="1:16" ht="16.5" customHeight="1" x14ac:dyDescent="0.2">
      <c r="A10" s="63">
        <v>1</v>
      </c>
      <c r="B10" s="63" t="s">
        <v>1575</v>
      </c>
      <c r="C10" s="64" t="s">
        <v>4675</v>
      </c>
      <c r="D10" s="108">
        <v>186</v>
      </c>
      <c r="E10" s="25" t="s">
        <v>394</v>
      </c>
      <c r="F10" s="68" t="s">
        <v>397</v>
      </c>
      <c r="G10" s="69" t="s">
        <v>398</v>
      </c>
      <c r="H10" s="70">
        <v>1</v>
      </c>
      <c r="I10" s="47"/>
      <c r="K10" s="78"/>
      <c r="L10" s="360"/>
      <c r="M10" s="74"/>
      <c r="N10" s="75"/>
      <c r="O10" s="71">
        <v>195</v>
      </c>
      <c r="P10" s="72"/>
    </row>
    <row r="11" spans="1:16" ht="16.5" customHeight="1" x14ac:dyDescent="0.2">
      <c r="A11" s="53">
        <v>1</v>
      </c>
      <c r="B11" s="53">
        <v>4241</v>
      </c>
      <c r="C11" s="85" t="s">
        <v>4676</v>
      </c>
      <c r="D11" s="325" t="s">
        <v>494</v>
      </c>
      <c r="E11" s="326"/>
      <c r="F11" s="56"/>
      <c r="G11" s="57"/>
      <c r="H11" s="58"/>
      <c r="I11" s="47"/>
      <c r="K11" s="78"/>
      <c r="L11" s="77"/>
      <c r="M11" s="61"/>
      <c r="N11" s="61"/>
      <c r="O11" s="59">
        <v>416</v>
      </c>
      <c r="P11" s="60"/>
    </row>
    <row r="12" spans="1:16" ht="16.5" customHeight="1" x14ac:dyDescent="0.2">
      <c r="A12" s="53">
        <v>1</v>
      </c>
      <c r="B12" s="53">
        <v>4242</v>
      </c>
      <c r="C12" s="85" t="s">
        <v>4677</v>
      </c>
      <c r="D12" s="327"/>
      <c r="E12" s="328"/>
      <c r="F12" s="56" t="s">
        <v>397</v>
      </c>
      <c r="G12" s="57" t="s">
        <v>398</v>
      </c>
      <c r="H12" s="58">
        <v>1</v>
      </c>
      <c r="I12" s="47"/>
      <c r="K12" s="78"/>
      <c r="L12" s="55"/>
      <c r="M12" s="49"/>
      <c r="N12" s="49"/>
      <c r="O12" s="59">
        <v>416</v>
      </c>
      <c r="P12" s="60"/>
    </row>
    <row r="13" spans="1:16" ht="16.5" customHeight="1" x14ac:dyDescent="0.2">
      <c r="A13" s="63">
        <v>1</v>
      </c>
      <c r="B13" s="63" t="s">
        <v>1576</v>
      </c>
      <c r="C13" s="64" t="s">
        <v>4678</v>
      </c>
      <c r="D13" s="327"/>
      <c r="E13" s="328"/>
      <c r="F13" s="68"/>
      <c r="G13" s="69"/>
      <c r="H13" s="70"/>
      <c r="I13" s="47"/>
      <c r="K13" s="78"/>
      <c r="L13" s="359" t="s">
        <v>400</v>
      </c>
      <c r="M13" s="66" t="s">
        <v>398</v>
      </c>
      <c r="N13" s="67">
        <v>0.7</v>
      </c>
      <c r="O13" s="71">
        <v>291</v>
      </c>
      <c r="P13" s="72"/>
    </row>
    <row r="14" spans="1:16" ht="16.5" customHeight="1" x14ac:dyDescent="0.2">
      <c r="A14" s="63">
        <v>1</v>
      </c>
      <c r="B14" s="63" t="s">
        <v>1577</v>
      </c>
      <c r="C14" s="64" t="s">
        <v>4679</v>
      </c>
      <c r="D14" s="108">
        <v>277</v>
      </c>
      <c r="E14" s="25" t="s">
        <v>394</v>
      </c>
      <c r="F14" s="68" t="s">
        <v>397</v>
      </c>
      <c r="G14" s="69" t="s">
        <v>398</v>
      </c>
      <c r="H14" s="70">
        <v>1</v>
      </c>
      <c r="I14" s="47"/>
      <c r="K14" s="78"/>
      <c r="L14" s="360"/>
      <c r="M14" s="74"/>
      <c r="N14" s="75"/>
      <c r="O14" s="71">
        <v>291</v>
      </c>
      <c r="P14" s="72"/>
    </row>
    <row r="15" spans="1:16" ht="16.5" customHeight="1" x14ac:dyDescent="0.2">
      <c r="A15" s="53">
        <v>1</v>
      </c>
      <c r="B15" s="53">
        <v>4075</v>
      </c>
      <c r="C15" s="85" t="s">
        <v>4680</v>
      </c>
      <c r="D15" s="325" t="s">
        <v>496</v>
      </c>
      <c r="E15" s="326"/>
      <c r="F15" s="56"/>
      <c r="G15" s="57"/>
      <c r="H15" s="58"/>
      <c r="I15" s="47"/>
      <c r="K15" s="78"/>
      <c r="L15" s="77"/>
      <c r="M15" s="61"/>
      <c r="N15" s="62"/>
      <c r="O15" s="59">
        <v>554</v>
      </c>
      <c r="P15" s="60"/>
    </row>
    <row r="16" spans="1:16" ht="16.5" customHeight="1" x14ac:dyDescent="0.2">
      <c r="A16" s="53">
        <v>1</v>
      </c>
      <c r="B16" s="53">
        <v>4076</v>
      </c>
      <c r="C16" s="85" t="s">
        <v>4681</v>
      </c>
      <c r="D16" s="327"/>
      <c r="E16" s="328"/>
      <c r="F16" s="146" t="s">
        <v>397</v>
      </c>
      <c r="G16" s="57" t="s">
        <v>398</v>
      </c>
      <c r="H16" s="58">
        <v>1</v>
      </c>
      <c r="I16" s="47"/>
      <c r="K16" s="78"/>
      <c r="L16" s="55"/>
      <c r="M16" s="49"/>
      <c r="N16" s="50"/>
      <c r="O16" s="59">
        <v>554</v>
      </c>
      <c r="P16" s="60"/>
    </row>
    <row r="17" spans="1:16" ht="16.5" customHeight="1" x14ac:dyDescent="0.2">
      <c r="A17" s="63">
        <v>1</v>
      </c>
      <c r="B17" s="63" t="s">
        <v>1578</v>
      </c>
      <c r="C17" s="64" t="s">
        <v>4682</v>
      </c>
      <c r="D17" s="327"/>
      <c r="E17" s="328"/>
      <c r="F17" s="68"/>
      <c r="G17" s="69"/>
      <c r="H17" s="70"/>
      <c r="I17" s="47"/>
      <c r="K17" s="78"/>
      <c r="L17" s="359" t="s">
        <v>400</v>
      </c>
      <c r="M17" s="66" t="s">
        <v>398</v>
      </c>
      <c r="N17" s="67">
        <v>0.7</v>
      </c>
      <c r="O17" s="71">
        <v>388</v>
      </c>
      <c r="P17" s="72"/>
    </row>
    <row r="18" spans="1:16" ht="16.5" customHeight="1" x14ac:dyDescent="0.2">
      <c r="A18" s="63">
        <v>1</v>
      </c>
      <c r="B18" s="63" t="s">
        <v>1579</v>
      </c>
      <c r="C18" s="64" t="s">
        <v>4683</v>
      </c>
      <c r="D18" s="108">
        <v>369</v>
      </c>
      <c r="E18" s="25" t="s">
        <v>394</v>
      </c>
      <c r="F18" s="148" t="s">
        <v>397</v>
      </c>
      <c r="G18" s="69" t="s">
        <v>398</v>
      </c>
      <c r="H18" s="70">
        <v>1</v>
      </c>
      <c r="I18" s="47"/>
      <c r="K18" s="78"/>
      <c r="L18" s="360"/>
      <c r="M18" s="74"/>
      <c r="N18" s="75"/>
      <c r="O18" s="71">
        <v>388</v>
      </c>
      <c r="P18" s="72"/>
    </row>
    <row r="19" spans="1:16" ht="16.5" customHeight="1" x14ac:dyDescent="0.2">
      <c r="A19" s="53">
        <v>1</v>
      </c>
      <c r="B19" s="53">
        <v>4243</v>
      </c>
      <c r="C19" s="85" t="s">
        <v>4684</v>
      </c>
      <c r="D19" s="325" t="s">
        <v>497</v>
      </c>
      <c r="E19" s="326"/>
      <c r="F19" s="56"/>
      <c r="G19" s="57"/>
      <c r="H19" s="58"/>
      <c r="I19" s="47"/>
      <c r="K19" s="78"/>
      <c r="L19" s="77"/>
      <c r="M19" s="61"/>
      <c r="N19" s="61"/>
      <c r="O19" s="59">
        <v>692</v>
      </c>
      <c r="P19" s="60"/>
    </row>
    <row r="20" spans="1:16" ht="16.5" customHeight="1" x14ac:dyDescent="0.2">
      <c r="A20" s="53">
        <v>1</v>
      </c>
      <c r="B20" s="53">
        <v>4244</v>
      </c>
      <c r="C20" s="85" t="s">
        <v>4685</v>
      </c>
      <c r="D20" s="327"/>
      <c r="E20" s="328"/>
      <c r="F20" s="56" t="s">
        <v>397</v>
      </c>
      <c r="G20" s="57" t="s">
        <v>398</v>
      </c>
      <c r="H20" s="58">
        <v>1</v>
      </c>
      <c r="I20" s="47"/>
      <c r="K20" s="78"/>
      <c r="L20" s="55"/>
      <c r="M20" s="49"/>
      <c r="N20" s="49"/>
      <c r="O20" s="59">
        <v>692</v>
      </c>
      <c r="P20" s="60"/>
    </row>
    <row r="21" spans="1:16" ht="16.5" customHeight="1" x14ac:dyDescent="0.2">
      <c r="A21" s="63">
        <v>1</v>
      </c>
      <c r="B21" s="63" t="s">
        <v>1580</v>
      </c>
      <c r="C21" s="64" t="s">
        <v>4686</v>
      </c>
      <c r="D21" s="327"/>
      <c r="E21" s="328"/>
      <c r="F21" s="68"/>
      <c r="G21" s="69"/>
      <c r="H21" s="70"/>
      <c r="I21" s="47"/>
      <c r="K21" s="78"/>
      <c r="L21" s="359" t="s">
        <v>400</v>
      </c>
      <c r="M21" s="66" t="s">
        <v>398</v>
      </c>
      <c r="N21" s="67">
        <v>0.7</v>
      </c>
      <c r="O21" s="71">
        <v>484</v>
      </c>
      <c r="P21" s="72"/>
    </row>
    <row r="22" spans="1:16" ht="16.5" customHeight="1" x14ac:dyDescent="0.2">
      <c r="A22" s="63">
        <v>1</v>
      </c>
      <c r="B22" s="63" t="s">
        <v>1581</v>
      </c>
      <c r="C22" s="64" t="s">
        <v>4687</v>
      </c>
      <c r="D22" s="108">
        <v>461</v>
      </c>
      <c r="E22" s="25" t="s">
        <v>394</v>
      </c>
      <c r="F22" s="68" t="s">
        <v>397</v>
      </c>
      <c r="G22" s="69" t="s">
        <v>398</v>
      </c>
      <c r="H22" s="70">
        <v>1</v>
      </c>
      <c r="I22" s="47"/>
      <c r="K22" s="78"/>
      <c r="L22" s="360"/>
      <c r="M22" s="74"/>
      <c r="N22" s="75"/>
      <c r="O22" s="71">
        <v>484</v>
      </c>
      <c r="P22" s="72"/>
    </row>
    <row r="23" spans="1:16" ht="16.5" customHeight="1" x14ac:dyDescent="0.2">
      <c r="A23" s="53">
        <v>1</v>
      </c>
      <c r="B23" s="53">
        <v>4077</v>
      </c>
      <c r="C23" s="85" t="s">
        <v>4688</v>
      </c>
      <c r="D23" s="325" t="s">
        <v>1582</v>
      </c>
      <c r="E23" s="326"/>
      <c r="F23" s="56"/>
      <c r="G23" s="57"/>
      <c r="H23" s="58"/>
      <c r="I23" s="47"/>
      <c r="K23" s="78"/>
      <c r="L23" s="77"/>
      <c r="M23" s="61"/>
      <c r="N23" s="62"/>
      <c r="O23" s="59">
        <v>830</v>
      </c>
      <c r="P23" s="60"/>
    </row>
    <row r="24" spans="1:16" ht="16.5" customHeight="1" x14ac:dyDescent="0.2">
      <c r="A24" s="53">
        <v>1</v>
      </c>
      <c r="B24" s="53">
        <v>4078</v>
      </c>
      <c r="C24" s="85" t="s">
        <v>4689</v>
      </c>
      <c r="D24" s="327"/>
      <c r="E24" s="328"/>
      <c r="F24" s="56" t="s">
        <v>397</v>
      </c>
      <c r="G24" s="57" t="s">
        <v>398</v>
      </c>
      <c r="H24" s="58">
        <v>1</v>
      </c>
      <c r="I24" s="47"/>
      <c r="K24" s="78"/>
      <c r="L24" s="55"/>
      <c r="M24" s="49"/>
      <c r="N24" s="50"/>
      <c r="O24" s="59">
        <v>830</v>
      </c>
      <c r="P24" s="60"/>
    </row>
    <row r="25" spans="1:16" ht="16.5" customHeight="1" x14ac:dyDescent="0.2">
      <c r="A25" s="63">
        <v>1</v>
      </c>
      <c r="B25" s="63" t="s">
        <v>1583</v>
      </c>
      <c r="C25" s="64" t="s">
        <v>4690</v>
      </c>
      <c r="D25" s="327"/>
      <c r="E25" s="328"/>
      <c r="F25" s="68"/>
      <c r="G25" s="69"/>
      <c r="H25" s="70"/>
      <c r="I25" s="47"/>
      <c r="K25" s="78"/>
      <c r="L25" s="359" t="s">
        <v>400</v>
      </c>
      <c r="M25" s="66" t="s">
        <v>398</v>
      </c>
      <c r="N25" s="67">
        <v>0.7</v>
      </c>
      <c r="O25" s="71">
        <v>581</v>
      </c>
      <c r="P25" s="72"/>
    </row>
    <row r="26" spans="1:16" ht="16.5" customHeight="1" x14ac:dyDescent="0.2">
      <c r="A26" s="63">
        <v>1</v>
      </c>
      <c r="B26" s="63" t="s">
        <v>1584</v>
      </c>
      <c r="C26" s="64" t="s">
        <v>4691</v>
      </c>
      <c r="D26" s="108">
        <v>553</v>
      </c>
      <c r="E26" s="25" t="s">
        <v>394</v>
      </c>
      <c r="F26" s="68" t="s">
        <v>397</v>
      </c>
      <c r="G26" s="69" t="s">
        <v>398</v>
      </c>
      <c r="H26" s="70">
        <v>1</v>
      </c>
      <c r="I26" s="47"/>
      <c r="K26" s="78"/>
      <c r="L26" s="360"/>
      <c r="M26" s="74"/>
      <c r="N26" s="75"/>
      <c r="O26" s="71">
        <v>581</v>
      </c>
      <c r="P26" s="72"/>
    </row>
    <row r="27" spans="1:16" ht="16.5" customHeight="1" x14ac:dyDescent="0.2">
      <c r="A27" s="53">
        <v>1</v>
      </c>
      <c r="B27" s="53">
        <v>4079</v>
      </c>
      <c r="C27" s="85" t="s">
        <v>4692</v>
      </c>
      <c r="D27" s="325" t="s">
        <v>1585</v>
      </c>
      <c r="E27" s="326"/>
      <c r="F27" s="56"/>
      <c r="G27" s="57"/>
      <c r="H27" s="58"/>
      <c r="I27" s="47"/>
      <c r="K27" s="78"/>
      <c r="L27" s="77"/>
      <c r="M27" s="61"/>
      <c r="N27" s="61"/>
      <c r="O27" s="59">
        <v>957</v>
      </c>
      <c r="P27" s="60"/>
    </row>
    <row r="28" spans="1:16" ht="16.5" customHeight="1" x14ac:dyDescent="0.2">
      <c r="A28" s="53">
        <v>1</v>
      </c>
      <c r="B28" s="53">
        <v>4080</v>
      </c>
      <c r="C28" s="85" t="s">
        <v>4693</v>
      </c>
      <c r="D28" s="327"/>
      <c r="E28" s="328"/>
      <c r="F28" s="56" t="s">
        <v>397</v>
      </c>
      <c r="G28" s="57" t="s">
        <v>398</v>
      </c>
      <c r="H28" s="58">
        <v>1</v>
      </c>
      <c r="I28" s="47"/>
      <c r="K28" s="78"/>
      <c r="L28" s="55"/>
      <c r="M28" s="49"/>
      <c r="N28" s="49"/>
      <c r="O28" s="59">
        <v>957</v>
      </c>
      <c r="P28" s="60"/>
    </row>
    <row r="29" spans="1:16" ht="16.5" customHeight="1" x14ac:dyDescent="0.2">
      <c r="A29" s="63">
        <v>1</v>
      </c>
      <c r="B29" s="63" t="s">
        <v>1586</v>
      </c>
      <c r="C29" s="64" t="s">
        <v>4694</v>
      </c>
      <c r="D29" s="327"/>
      <c r="E29" s="328"/>
      <c r="F29" s="68"/>
      <c r="G29" s="69"/>
      <c r="H29" s="70"/>
      <c r="I29" s="47"/>
      <c r="K29" s="78"/>
      <c r="L29" s="359" t="s">
        <v>400</v>
      </c>
      <c r="M29" s="66" t="s">
        <v>398</v>
      </c>
      <c r="N29" s="67">
        <v>0.7</v>
      </c>
      <c r="O29" s="71">
        <v>670</v>
      </c>
      <c r="P29" s="72"/>
    </row>
    <row r="30" spans="1:16" ht="16.5" customHeight="1" x14ac:dyDescent="0.2">
      <c r="A30" s="63">
        <v>1</v>
      </c>
      <c r="B30" s="63" t="s">
        <v>1587</v>
      </c>
      <c r="C30" s="64" t="s">
        <v>4695</v>
      </c>
      <c r="D30" s="108">
        <v>638</v>
      </c>
      <c r="E30" s="25" t="s">
        <v>394</v>
      </c>
      <c r="F30" s="68" t="s">
        <v>397</v>
      </c>
      <c r="G30" s="69" t="s">
        <v>398</v>
      </c>
      <c r="H30" s="70">
        <v>1</v>
      </c>
      <c r="I30" s="47"/>
      <c r="K30" s="78"/>
      <c r="L30" s="360"/>
      <c r="M30" s="74"/>
      <c r="N30" s="75"/>
      <c r="O30" s="71">
        <v>670</v>
      </c>
      <c r="P30" s="72"/>
    </row>
    <row r="31" spans="1:16" ht="16.5" customHeight="1" x14ac:dyDescent="0.2">
      <c r="A31" s="53">
        <v>1</v>
      </c>
      <c r="B31" s="53">
        <v>4081</v>
      </c>
      <c r="C31" s="85" t="s">
        <v>4696</v>
      </c>
      <c r="D31" s="325" t="s">
        <v>1588</v>
      </c>
      <c r="E31" s="326"/>
      <c r="F31" s="56"/>
      <c r="G31" s="57"/>
      <c r="H31" s="58"/>
      <c r="I31" s="47"/>
      <c r="K31" s="78"/>
      <c r="L31" s="77"/>
      <c r="M31" s="61"/>
      <c r="N31" s="62"/>
      <c r="O31" s="59">
        <v>1086</v>
      </c>
      <c r="P31" s="60"/>
    </row>
    <row r="32" spans="1:16" ht="16.5" customHeight="1" x14ac:dyDescent="0.2">
      <c r="A32" s="53">
        <v>1</v>
      </c>
      <c r="B32" s="53">
        <v>4082</v>
      </c>
      <c r="C32" s="85" t="s">
        <v>4697</v>
      </c>
      <c r="D32" s="327"/>
      <c r="E32" s="328"/>
      <c r="F32" s="56" t="s">
        <v>397</v>
      </c>
      <c r="G32" s="57" t="s">
        <v>398</v>
      </c>
      <c r="H32" s="58">
        <v>1</v>
      </c>
      <c r="I32" s="47"/>
      <c r="K32" s="78"/>
      <c r="L32" s="55"/>
      <c r="M32" s="49"/>
      <c r="N32" s="50"/>
      <c r="O32" s="59">
        <v>1086</v>
      </c>
      <c r="P32" s="60"/>
    </row>
    <row r="33" spans="1:16" ht="16.5" customHeight="1" x14ac:dyDescent="0.2">
      <c r="A33" s="63">
        <v>1</v>
      </c>
      <c r="B33" s="63" t="s">
        <v>1589</v>
      </c>
      <c r="C33" s="64" t="s">
        <v>4698</v>
      </c>
      <c r="D33" s="327"/>
      <c r="E33" s="328"/>
      <c r="F33" s="68"/>
      <c r="G33" s="69"/>
      <c r="H33" s="70"/>
      <c r="I33" s="47"/>
      <c r="K33" s="78"/>
      <c r="L33" s="359" t="s">
        <v>400</v>
      </c>
      <c r="M33" s="66" t="s">
        <v>398</v>
      </c>
      <c r="N33" s="67">
        <v>0.7</v>
      </c>
      <c r="O33" s="71">
        <v>760</v>
      </c>
      <c r="P33" s="72"/>
    </row>
    <row r="34" spans="1:16" ht="16.5" customHeight="1" x14ac:dyDescent="0.2">
      <c r="A34" s="63">
        <v>1</v>
      </c>
      <c r="B34" s="63" t="s">
        <v>1590</v>
      </c>
      <c r="C34" s="64" t="s">
        <v>4699</v>
      </c>
      <c r="D34" s="108">
        <v>724</v>
      </c>
      <c r="E34" s="25" t="s">
        <v>394</v>
      </c>
      <c r="F34" s="68" t="s">
        <v>397</v>
      </c>
      <c r="G34" s="69" t="s">
        <v>398</v>
      </c>
      <c r="H34" s="70">
        <v>1</v>
      </c>
      <c r="I34" s="47"/>
      <c r="K34" s="78"/>
      <c r="L34" s="360"/>
      <c r="M34" s="74"/>
      <c r="N34" s="75"/>
      <c r="O34" s="71">
        <v>760</v>
      </c>
      <c r="P34" s="72"/>
    </row>
    <row r="35" spans="1:16" ht="16.5" customHeight="1" x14ac:dyDescent="0.2">
      <c r="A35" s="53">
        <v>1</v>
      </c>
      <c r="B35" s="53">
        <v>4083</v>
      </c>
      <c r="C35" s="85" t="s">
        <v>4700</v>
      </c>
      <c r="D35" s="325" t="s">
        <v>1591</v>
      </c>
      <c r="E35" s="326"/>
      <c r="F35" s="56"/>
      <c r="G35" s="57"/>
      <c r="H35" s="58"/>
      <c r="I35" s="47"/>
      <c r="K35" s="78"/>
      <c r="L35" s="77"/>
      <c r="M35" s="61"/>
      <c r="N35" s="61"/>
      <c r="O35" s="59">
        <v>1215</v>
      </c>
      <c r="P35" s="60"/>
    </row>
    <row r="36" spans="1:16" ht="16.5" customHeight="1" x14ac:dyDescent="0.2">
      <c r="A36" s="53">
        <v>1</v>
      </c>
      <c r="B36" s="53">
        <v>4084</v>
      </c>
      <c r="C36" s="85" t="s">
        <v>4701</v>
      </c>
      <c r="D36" s="327"/>
      <c r="E36" s="328"/>
      <c r="F36" s="56" t="s">
        <v>397</v>
      </c>
      <c r="G36" s="57" t="s">
        <v>398</v>
      </c>
      <c r="H36" s="58">
        <v>1</v>
      </c>
      <c r="I36" s="47"/>
      <c r="K36" s="78"/>
      <c r="L36" s="55"/>
      <c r="M36" s="49"/>
      <c r="N36" s="49"/>
      <c r="O36" s="59">
        <v>1215</v>
      </c>
      <c r="P36" s="60"/>
    </row>
    <row r="37" spans="1:16" ht="16.5" customHeight="1" x14ac:dyDescent="0.2">
      <c r="A37" s="63">
        <v>1</v>
      </c>
      <c r="B37" s="63" t="s">
        <v>1592</v>
      </c>
      <c r="C37" s="64" t="s">
        <v>4702</v>
      </c>
      <c r="D37" s="327"/>
      <c r="E37" s="328"/>
      <c r="F37" s="68"/>
      <c r="G37" s="69"/>
      <c r="H37" s="70"/>
      <c r="I37" s="47"/>
      <c r="K37" s="78"/>
      <c r="L37" s="359" t="s">
        <v>400</v>
      </c>
      <c r="M37" s="66" t="s">
        <v>398</v>
      </c>
      <c r="N37" s="67">
        <v>0.7</v>
      </c>
      <c r="O37" s="71">
        <v>851</v>
      </c>
      <c r="P37" s="72"/>
    </row>
    <row r="38" spans="1:16" ht="16.5" customHeight="1" x14ac:dyDescent="0.2">
      <c r="A38" s="63">
        <v>1</v>
      </c>
      <c r="B38" s="63" t="s">
        <v>1593</v>
      </c>
      <c r="C38" s="64" t="s">
        <v>4703</v>
      </c>
      <c r="D38" s="108">
        <v>810</v>
      </c>
      <c r="E38" s="25" t="s">
        <v>394</v>
      </c>
      <c r="F38" s="68" t="s">
        <v>397</v>
      </c>
      <c r="G38" s="69" t="s">
        <v>398</v>
      </c>
      <c r="H38" s="70">
        <v>1</v>
      </c>
      <c r="I38" s="47"/>
      <c r="K38" s="78"/>
      <c r="L38" s="360"/>
      <c r="M38" s="74"/>
      <c r="N38" s="75"/>
      <c r="O38" s="71">
        <v>851</v>
      </c>
      <c r="P38" s="72"/>
    </row>
    <row r="39" spans="1:16" ht="16.5" customHeight="1" x14ac:dyDescent="0.2">
      <c r="A39" s="53">
        <v>1</v>
      </c>
      <c r="B39" s="53">
        <v>4085</v>
      </c>
      <c r="C39" s="85" t="s">
        <v>4704</v>
      </c>
      <c r="D39" s="325" t="s">
        <v>1594</v>
      </c>
      <c r="E39" s="326"/>
      <c r="F39" s="56"/>
      <c r="G39" s="57"/>
      <c r="H39" s="58"/>
      <c r="I39" s="47"/>
      <c r="K39" s="78"/>
      <c r="L39" s="77"/>
      <c r="M39" s="61"/>
      <c r="N39" s="62"/>
      <c r="O39" s="59">
        <v>1344</v>
      </c>
      <c r="P39" s="60"/>
    </row>
    <row r="40" spans="1:16" ht="16.5" customHeight="1" x14ac:dyDescent="0.2">
      <c r="A40" s="53">
        <v>1</v>
      </c>
      <c r="B40" s="53">
        <v>4086</v>
      </c>
      <c r="C40" s="85" t="s">
        <v>4705</v>
      </c>
      <c r="D40" s="327"/>
      <c r="E40" s="328"/>
      <c r="F40" s="56" t="s">
        <v>397</v>
      </c>
      <c r="G40" s="57" t="s">
        <v>398</v>
      </c>
      <c r="H40" s="58">
        <v>1</v>
      </c>
      <c r="I40" s="47"/>
      <c r="K40" s="78"/>
      <c r="L40" s="55"/>
      <c r="M40" s="49"/>
      <c r="N40" s="50"/>
      <c r="O40" s="59">
        <v>1344</v>
      </c>
      <c r="P40" s="60"/>
    </row>
    <row r="41" spans="1:16" ht="16.5" customHeight="1" x14ac:dyDescent="0.2">
      <c r="A41" s="63">
        <v>1</v>
      </c>
      <c r="B41" s="63" t="s">
        <v>1595</v>
      </c>
      <c r="C41" s="64" t="s">
        <v>4706</v>
      </c>
      <c r="D41" s="327"/>
      <c r="E41" s="328"/>
      <c r="F41" s="68"/>
      <c r="G41" s="69"/>
      <c r="H41" s="70"/>
      <c r="I41" s="47"/>
      <c r="K41" s="78"/>
      <c r="L41" s="359" t="s">
        <v>400</v>
      </c>
      <c r="M41" s="66" t="s">
        <v>398</v>
      </c>
      <c r="N41" s="67">
        <v>0.7</v>
      </c>
      <c r="O41" s="71">
        <v>941</v>
      </c>
      <c r="P41" s="72"/>
    </row>
    <row r="42" spans="1:16" ht="16.5" customHeight="1" x14ac:dyDescent="0.2">
      <c r="A42" s="63">
        <v>1</v>
      </c>
      <c r="B42" s="63" t="s">
        <v>1596</v>
      </c>
      <c r="C42" s="64" t="s">
        <v>4707</v>
      </c>
      <c r="D42" s="108">
        <v>896</v>
      </c>
      <c r="E42" s="25" t="s">
        <v>394</v>
      </c>
      <c r="F42" s="68" t="s">
        <v>397</v>
      </c>
      <c r="G42" s="69" t="s">
        <v>398</v>
      </c>
      <c r="H42" s="70">
        <v>1</v>
      </c>
      <c r="I42" s="47"/>
      <c r="K42" s="78"/>
      <c r="L42" s="360"/>
      <c r="M42" s="74"/>
      <c r="N42" s="75"/>
      <c r="O42" s="71">
        <v>941</v>
      </c>
      <c r="P42" s="72"/>
    </row>
    <row r="43" spans="1:16" ht="16.5" customHeight="1" x14ac:dyDescent="0.2">
      <c r="A43" s="53">
        <v>1</v>
      </c>
      <c r="B43" s="53">
        <v>4087</v>
      </c>
      <c r="C43" s="85" t="s">
        <v>4708</v>
      </c>
      <c r="D43" s="325" t="s">
        <v>1597</v>
      </c>
      <c r="E43" s="326"/>
      <c r="F43" s="56"/>
      <c r="G43" s="57"/>
      <c r="H43" s="58"/>
      <c r="I43" s="47"/>
      <c r="K43" s="78"/>
      <c r="L43" s="77"/>
      <c r="M43" s="61"/>
      <c r="N43" s="61"/>
      <c r="O43" s="59">
        <v>1473</v>
      </c>
      <c r="P43" s="60"/>
    </row>
    <row r="44" spans="1:16" ht="16.5" customHeight="1" x14ac:dyDescent="0.2">
      <c r="A44" s="53">
        <v>1</v>
      </c>
      <c r="B44" s="53">
        <v>4088</v>
      </c>
      <c r="C44" s="85" t="s">
        <v>4709</v>
      </c>
      <c r="D44" s="327"/>
      <c r="E44" s="328"/>
      <c r="F44" s="56" t="s">
        <v>397</v>
      </c>
      <c r="G44" s="57" t="s">
        <v>398</v>
      </c>
      <c r="H44" s="58">
        <v>1</v>
      </c>
      <c r="I44" s="47"/>
      <c r="K44" s="78"/>
      <c r="L44" s="55"/>
      <c r="M44" s="49"/>
      <c r="N44" s="49"/>
      <c r="O44" s="59">
        <v>1473</v>
      </c>
      <c r="P44" s="60"/>
    </row>
    <row r="45" spans="1:16" ht="16.5" customHeight="1" x14ac:dyDescent="0.2">
      <c r="A45" s="63">
        <v>1</v>
      </c>
      <c r="B45" s="63" t="s">
        <v>1598</v>
      </c>
      <c r="C45" s="64" t="s">
        <v>4710</v>
      </c>
      <c r="D45" s="327"/>
      <c r="E45" s="328"/>
      <c r="F45" s="68"/>
      <c r="G45" s="69"/>
      <c r="H45" s="70"/>
      <c r="I45" s="47"/>
      <c r="K45" s="78"/>
      <c r="L45" s="359" t="s">
        <v>400</v>
      </c>
      <c r="M45" s="66" t="s">
        <v>398</v>
      </c>
      <c r="N45" s="67">
        <v>0.7</v>
      </c>
      <c r="O45" s="71">
        <v>1031</v>
      </c>
      <c r="P45" s="72"/>
    </row>
    <row r="46" spans="1:16" ht="16.5" customHeight="1" x14ac:dyDescent="0.2">
      <c r="A46" s="63">
        <v>1</v>
      </c>
      <c r="B46" s="63" t="s">
        <v>1599</v>
      </c>
      <c r="C46" s="64" t="s">
        <v>4711</v>
      </c>
      <c r="D46" s="108">
        <v>982</v>
      </c>
      <c r="E46" s="25" t="s">
        <v>394</v>
      </c>
      <c r="F46" s="68" t="s">
        <v>397</v>
      </c>
      <c r="G46" s="69" t="s">
        <v>398</v>
      </c>
      <c r="H46" s="70">
        <v>1</v>
      </c>
      <c r="I46" s="47"/>
      <c r="K46" s="78"/>
      <c r="L46" s="360"/>
      <c r="M46" s="74"/>
      <c r="N46" s="75"/>
      <c r="O46" s="71">
        <v>1031</v>
      </c>
      <c r="P46" s="72"/>
    </row>
    <row r="47" spans="1:16" ht="16.5" customHeight="1" x14ac:dyDescent="0.2">
      <c r="A47" s="53">
        <v>1</v>
      </c>
      <c r="B47" s="53">
        <v>4089</v>
      </c>
      <c r="C47" s="85" t="s">
        <v>4712</v>
      </c>
      <c r="D47" s="325" t="s">
        <v>1600</v>
      </c>
      <c r="E47" s="326"/>
      <c r="F47" s="56"/>
      <c r="G47" s="57"/>
      <c r="H47" s="58"/>
      <c r="I47" s="47"/>
      <c r="K47" s="78"/>
      <c r="L47" s="77"/>
      <c r="M47" s="61"/>
      <c r="N47" s="62"/>
      <c r="O47" s="59">
        <v>1602</v>
      </c>
      <c r="P47" s="60"/>
    </row>
    <row r="48" spans="1:16" ht="16.5" customHeight="1" x14ac:dyDescent="0.2">
      <c r="A48" s="53">
        <v>1</v>
      </c>
      <c r="B48" s="53">
        <v>4090</v>
      </c>
      <c r="C48" s="85" t="s">
        <v>4713</v>
      </c>
      <c r="D48" s="327"/>
      <c r="E48" s="328"/>
      <c r="F48" s="56" t="s">
        <v>397</v>
      </c>
      <c r="G48" s="57" t="s">
        <v>398</v>
      </c>
      <c r="H48" s="58">
        <v>1</v>
      </c>
      <c r="I48" s="47"/>
      <c r="K48" s="78"/>
      <c r="L48" s="55"/>
      <c r="M48" s="49"/>
      <c r="N48" s="50"/>
      <c r="O48" s="59">
        <v>1602</v>
      </c>
      <c r="P48" s="60"/>
    </row>
    <row r="49" spans="1:16" ht="16.5" customHeight="1" x14ac:dyDescent="0.2">
      <c r="A49" s="63">
        <v>1</v>
      </c>
      <c r="B49" s="63" t="s">
        <v>1601</v>
      </c>
      <c r="C49" s="64" t="s">
        <v>4714</v>
      </c>
      <c r="D49" s="327"/>
      <c r="E49" s="328"/>
      <c r="F49" s="68"/>
      <c r="G49" s="69"/>
      <c r="H49" s="70"/>
      <c r="I49" s="47"/>
      <c r="K49" s="78"/>
      <c r="L49" s="359" t="s">
        <v>400</v>
      </c>
      <c r="M49" s="66" t="s">
        <v>398</v>
      </c>
      <c r="N49" s="67">
        <v>0.7</v>
      </c>
      <c r="O49" s="71">
        <v>1121</v>
      </c>
      <c r="P49" s="72"/>
    </row>
    <row r="50" spans="1:16" ht="16.5" customHeight="1" x14ac:dyDescent="0.2">
      <c r="A50" s="63">
        <v>1</v>
      </c>
      <c r="B50" s="63" t="s">
        <v>1602</v>
      </c>
      <c r="C50" s="64" t="s">
        <v>4715</v>
      </c>
      <c r="D50" s="108">
        <v>1068</v>
      </c>
      <c r="E50" s="25" t="s">
        <v>394</v>
      </c>
      <c r="F50" s="68" t="s">
        <v>397</v>
      </c>
      <c r="G50" s="69" t="s">
        <v>398</v>
      </c>
      <c r="H50" s="70">
        <v>1</v>
      </c>
      <c r="I50" s="47"/>
      <c r="K50" s="78"/>
      <c r="L50" s="360"/>
      <c r="M50" s="74"/>
      <c r="N50" s="75"/>
      <c r="O50" s="71">
        <v>1121</v>
      </c>
      <c r="P50" s="72"/>
    </row>
    <row r="51" spans="1:16" ht="16.5" customHeight="1" x14ac:dyDescent="0.2">
      <c r="A51" s="53">
        <v>1</v>
      </c>
      <c r="B51" s="53">
        <v>4091</v>
      </c>
      <c r="C51" s="85" t="s">
        <v>4716</v>
      </c>
      <c r="D51" s="325" t="s">
        <v>1603</v>
      </c>
      <c r="E51" s="326"/>
      <c r="F51" s="56"/>
      <c r="G51" s="57"/>
      <c r="H51" s="58"/>
      <c r="I51" s="47"/>
      <c r="K51" s="78"/>
      <c r="L51" s="77"/>
      <c r="M51" s="61"/>
      <c r="N51" s="61"/>
      <c r="O51" s="59">
        <v>1731</v>
      </c>
      <c r="P51" s="60"/>
    </row>
    <row r="52" spans="1:16" ht="16.5" customHeight="1" x14ac:dyDescent="0.2">
      <c r="A52" s="53">
        <v>1</v>
      </c>
      <c r="B52" s="53">
        <v>4092</v>
      </c>
      <c r="C52" s="85" t="s">
        <v>4717</v>
      </c>
      <c r="D52" s="327"/>
      <c r="E52" s="328"/>
      <c r="F52" s="56" t="s">
        <v>397</v>
      </c>
      <c r="G52" s="57" t="s">
        <v>398</v>
      </c>
      <c r="H52" s="58">
        <v>1</v>
      </c>
      <c r="I52" s="47"/>
      <c r="K52" s="78"/>
      <c r="L52" s="55"/>
      <c r="M52" s="49"/>
      <c r="N52" s="49"/>
      <c r="O52" s="59">
        <v>1731</v>
      </c>
      <c r="P52" s="60"/>
    </row>
    <row r="53" spans="1:16" ht="16.5" customHeight="1" x14ac:dyDescent="0.2">
      <c r="A53" s="63">
        <v>1</v>
      </c>
      <c r="B53" s="63" t="s">
        <v>1604</v>
      </c>
      <c r="C53" s="64" t="s">
        <v>4718</v>
      </c>
      <c r="D53" s="327"/>
      <c r="E53" s="328"/>
      <c r="F53" s="68"/>
      <c r="G53" s="69"/>
      <c r="H53" s="70"/>
      <c r="I53" s="47"/>
      <c r="K53" s="78"/>
      <c r="L53" s="359" t="s">
        <v>400</v>
      </c>
      <c r="M53" s="66" t="s">
        <v>398</v>
      </c>
      <c r="N53" s="67">
        <v>0.7</v>
      </c>
      <c r="O53" s="71">
        <v>1212</v>
      </c>
      <c r="P53" s="72"/>
    </row>
    <row r="54" spans="1:16" ht="16.5" customHeight="1" x14ac:dyDescent="0.2">
      <c r="A54" s="63">
        <v>1</v>
      </c>
      <c r="B54" s="63" t="s">
        <v>1605</v>
      </c>
      <c r="C54" s="64" t="s">
        <v>4719</v>
      </c>
      <c r="D54" s="147">
        <v>1154</v>
      </c>
      <c r="E54" s="49" t="s">
        <v>394</v>
      </c>
      <c r="F54" s="68" t="s">
        <v>397</v>
      </c>
      <c r="G54" s="69" t="s">
        <v>398</v>
      </c>
      <c r="H54" s="70">
        <v>1</v>
      </c>
      <c r="I54" s="55"/>
      <c r="J54" s="50"/>
      <c r="K54" s="125"/>
      <c r="L54" s="360"/>
      <c r="M54" s="74"/>
      <c r="N54" s="75"/>
      <c r="O54" s="71">
        <v>1212</v>
      </c>
      <c r="P54" s="79"/>
    </row>
    <row r="55" spans="1:16" ht="16.5" customHeight="1" x14ac:dyDescent="0.2"/>
    <row r="56" spans="1:16" ht="16.5" customHeight="1" x14ac:dyDescent="0.2"/>
  </sheetData>
  <mergeCells count="25">
    <mergeCell ref="D43:E45"/>
    <mergeCell ref="L45:L46"/>
    <mergeCell ref="D47:E49"/>
    <mergeCell ref="L49:L50"/>
    <mergeCell ref="D51:E53"/>
    <mergeCell ref="L53:L54"/>
    <mergeCell ref="D31:E33"/>
    <mergeCell ref="L33:L34"/>
    <mergeCell ref="D35:E37"/>
    <mergeCell ref="L37:L38"/>
    <mergeCell ref="D39:E41"/>
    <mergeCell ref="L41:L42"/>
    <mergeCell ref="D19:E21"/>
    <mergeCell ref="L21:L22"/>
    <mergeCell ref="D23:E25"/>
    <mergeCell ref="L25:L26"/>
    <mergeCell ref="D27:E29"/>
    <mergeCell ref="L29:L30"/>
    <mergeCell ref="D15:E17"/>
    <mergeCell ref="L17:L18"/>
    <mergeCell ref="D7:E9"/>
    <mergeCell ref="K8:K9"/>
    <mergeCell ref="L9:L10"/>
    <mergeCell ref="D11:E13"/>
    <mergeCell ref="L13:L14"/>
  </mergeCells>
  <phoneticPr fontId="1"/>
  <printOptions horizontalCentered="1"/>
  <pageMargins left="0.70866141732283472" right="0.70866141732283472" top="0.74803149606299213" bottom="0.74803149606299213" header="0.31496062992125984" footer="0.31496062992125984"/>
  <pageSetup paperSize="9" scale="60" fitToHeight="0" orientation="portrait" r:id="rId1"/>
  <headerFooter>
    <oddFooter>&amp;C&amp;"ＭＳ Ｐゴシック"&amp;14&amp;P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47"/>
  <sheetViews>
    <sheetView view="pageBreakPreview" topLeftCell="A24"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43.109375" style="23" bestFit="1" customWidth="1"/>
    <col min="4" max="4" width="2.33203125" style="23" customWidth="1"/>
    <col min="5" max="5" width="4.88671875" style="23" customWidth="1"/>
    <col min="6" max="6" width="4.44140625" style="118" bestFit="1" customWidth="1"/>
    <col min="7" max="7" width="2.33203125" style="118" customWidth="1"/>
    <col min="8" max="8" width="4.88671875" style="23" customWidth="1"/>
    <col min="9" max="9" width="4.44140625" style="118" bestFit="1" customWidth="1"/>
    <col min="10" max="10" width="24.88671875" style="27" bestFit="1" customWidth="1"/>
    <col min="11" max="11" width="3.44140625" style="25" bestFit="1" customWidth="1"/>
    <col min="12" max="12" width="5.44140625" style="26" bestFit="1" customWidth="1"/>
    <col min="13" max="13" width="3.44140625" style="25" bestFit="1" customWidth="1"/>
    <col min="14" max="14" width="4.44140625" style="26" bestFit="1" customWidth="1"/>
    <col min="15" max="15" width="5.33203125" style="25" bestFit="1" customWidth="1"/>
    <col min="16" max="16" width="3.44140625" style="25" bestFit="1" customWidth="1"/>
    <col min="17" max="17" width="4.44140625" style="26" bestFit="1" customWidth="1"/>
    <col min="18" max="18" width="5.33203125" style="25" bestFit="1" customWidth="1"/>
    <col min="19" max="19" width="17.88671875" style="25" customWidth="1"/>
    <col min="20" max="20" width="3.44140625" style="25" bestFit="1" customWidth="1"/>
    <col min="21" max="21" width="4.44140625" style="26" bestFit="1" customWidth="1"/>
    <col min="22" max="22" width="7.109375" style="192" customWidth="1"/>
    <col min="23" max="23" width="8.6640625" style="29" customWidth="1"/>
    <col min="24" max="16384" width="8.88671875" style="25"/>
  </cols>
  <sheetData>
    <row r="1" spans="1:23" ht="17.100000000000001" customHeight="1" x14ac:dyDescent="0.2"/>
    <row r="2" spans="1:23" ht="17.100000000000001" customHeight="1" x14ac:dyDescent="0.2"/>
    <row r="3" spans="1:23" ht="17.100000000000001" customHeight="1" x14ac:dyDescent="0.2"/>
    <row r="4" spans="1:23" ht="17.100000000000001" customHeight="1" x14ac:dyDescent="0.2">
      <c r="B4" s="30" t="s">
        <v>2686</v>
      </c>
      <c r="E4" s="81"/>
    </row>
    <row r="5" spans="1:23" ht="16.5" customHeight="1" x14ac:dyDescent="0.2">
      <c r="A5" s="31" t="s">
        <v>386</v>
      </c>
      <c r="B5" s="32"/>
      <c r="C5" s="33" t="s">
        <v>387</v>
      </c>
      <c r="D5" s="82"/>
      <c r="E5" s="34" t="s">
        <v>388</v>
      </c>
      <c r="F5" s="119"/>
      <c r="G5" s="119"/>
      <c r="H5" s="34"/>
      <c r="I5" s="119"/>
      <c r="J5" s="34"/>
      <c r="K5" s="34"/>
      <c r="L5" s="35"/>
      <c r="M5" s="34"/>
      <c r="N5" s="35"/>
      <c r="O5" s="34"/>
      <c r="P5" s="34"/>
      <c r="Q5" s="35"/>
      <c r="R5" s="34"/>
      <c r="S5" s="34"/>
      <c r="T5" s="34"/>
      <c r="U5" s="35"/>
      <c r="V5" s="33" t="s">
        <v>389</v>
      </c>
      <c r="W5" s="33" t="s">
        <v>390</v>
      </c>
    </row>
    <row r="6" spans="1:23" ht="16.5" customHeight="1" x14ac:dyDescent="0.2">
      <c r="A6" s="37" t="s">
        <v>391</v>
      </c>
      <c r="B6" s="37" t="s">
        <v>392</v>
      </c>
      <c r="C6" s="38"/>
      <c r="D6" s="347" t="s">
        <v>452</v>
      </c>
      <c r="E6" s="348"/>
      <c r="F6" s="363"/>
      <c r="G6" s="364" t="s">
        <v>453</v>
      </c>
      <c r="H6" s="348"/>
      <c r="I6" s="349"/>
      <c r="J6" s="40"/>
      <c r="K6" s="40"/>
      <c r="L6" s="41"/>
      <c r="M6" s="40"/>
      <c r="N6" s="41"/>
      <c r="O6" s="40"/>
      <c r="P6" s="40"/>
      <c r="Q6" s="41"/>
      <c r="R6" s="40"/>
      <c r="S6" s="40"/>
      <c r="T6" s="40"/>
      <c r="U6" s="41"/>
      <c r="V6" s="43" t="s">
        <v>393</v>
      </c>
      <c r="W6" s="43" t="s">
        <v>394</v>
      </c>
    </row>
    <row r="7" spans="1:23" ht="16.5" customHeight="1" x14ac:dyDescent="0.2">
      <c r="A7" s="44">
        <v>1</v>
      </c>
      <c r="B7" s="44">
        <v>4245</v>
      </c>
      <c r="C7" s="45" t="s">
        <v>4720</v>
      </c>
      <c r="D7" s="327" t="s">
        <v>491</v>
      </c>
      <c r="E7" s="353"/>
      <c r="F7" s="365"/>
      <c r="G7" s="362" t="s">
        <v>495</v>
      </c>
      <c r="H7" s="353"/>
      <c r="I7" s="328"/>
      <c r="J7" s="48"/>
      <c r="K7" s="49"/>
      <c r="L7" s="50"/>
      <c r="M7" s="47" t="s">
        <v>455</v>
      </c>
      <c r="O7" s="78"/>
      <c r="P7" s="47" t="s">
        <v>456</v>
      </c>
      <c r="R7" s="78"/>
      <c r="S7" s="47"/>
      <c r="V7" s="193">
        <v>393</v>
      </c>
      <c r="W7" s="52" t="s">
        <v>396</v>
      </c>
    </row>
    <row r="8" spans="1:23" ht="16.5" customHeight="1" x14ac:dyDescent="0.2">
      <c r="A8" s="53">
        <v>1</v>
      </c>
      <c r="B8" s="53">
        <v>4246</v>
      </c>
      <c r="C8" s="85" t="s">
        <v>4721</v>
      </c>
      <c r="D8" s="327"/>
      <c r="E8" s="353"/>
      <c r="F8" s="365"/>
      <c r="G8" s="362"/>
      <c r="H8" s="353"/>
      <c r="I8" s="328"/>
      <c r="J8" s="56" t="s">
        <v>397</v>
      </c>
      <c r="K8" s="57" t="s">
        <v>398</v>
      </c>
      <c r="L8" s="58">
        <v>1</v>
      </c>
      <c r="M8" s="47" t="s">
        <v>398</v>
      </c>
      <c r="N8" s="26">
        <v>0.5</v>
      </c>
      <c r="O8" s="345" t="s">
        <v>423</v>
      </c>
      <c r="P8" s="25" t="s">
        <v>398</v>
      </c>
      <c r="Q8" s="26">
        <v>0.25</v>
      </c>
      <c r="R8" s="345" t="s">
        <v>423</v>
      </c>
      <c r="S8" s="55"/>
      <c r="T8" s="49"/>
      <c r="U8" s="50"/>
      <c r="V8" s="194">
        <v>393</v>
      </c>
      <c r="W8" s="60"/>
    </row>
    <row r="9" spans="1:23" ht="16.5" customHeight="1" x14ac:dyDescent="0.2">
      <c r="A9" s="63">
        <v>1</v>
      </c>
      <c r="B9" s="63" t="s">
        <v>1606</v>
      </c>
      <c r="C9" s="87" t="s">
        <v>4722</v>
      </c>
      <c r="D9" s="327"/>
      <c r="E9" s="353"/>
      <c r="F9" s="365"/>
      <c r="G9" s="362"/>
      <c r="H9" s="353"/>
      <c r="I9" s="328"/>
      <c r="J9" s="68"/>
      <c r="K9" s="69"/>
      <c r="L9" s="70"/>
      <c r="M9" s="47"/>
      <c r="O9" s="345"/>
      <c r="R9" s="345"/>
      <c r="S9" s="359" t="s">
        <v>400</v>
      </c>
      <c r="T9" s="66" t="s">
        <v>398</v>
      </c>
      <c r="U9" s="67">
        <v>0.7</v>
      </c>
      <c r="V9" s="195">
        <v>275</v>
      </c>
      <c r="W9" s="72"/>
    </row>
    <row r="10" spans="1:23" ht="16.5" customHeight="1" x14ac:dyDescent="0.2">
      <c r="A10" s="63">
        <v>1</v>
      </c>
      <c r="B10" s="63" t="s">
        <v>1607</v>
      </c>
      <c r="C10" s="87" t="s">
        <v>4723</v>
      </c>
      <c r="D10" s="83"/>
      <c r="E10" s="151">
        <v>186</v>
      </c>
      <c r="F10" s="152" t="s">
        <v>394</v>
      </c>
      <c r="G10" s="106"/>
      <c r="H10" s="151">
        <v>91</v>
      </c>
      <c r="I10" s="25" t="s">
        <v>394</v>
      </c>
      <c r="J10" s="68" t="s">
        <v>397</v>
      </c>
      <c r="K10" s="69" t="s">
        <v>398</v>
      </c>
      <c r="L10" s="70">
        <v>1</v>
      </c>
      <c r="M10" s="47"/>
      <c r="O10" s="78"/>
      <c r="R10" s="78"/>
      <c r="S10" s="360"/>
      <c r="T10" s="74"/>
      <c r="U10" s="75"/>
      <c r="V10" s="195">
        <v>275</v>
      </c>
      <c r="W10" s="72"/>
    </row>
    <row r="11" spans="1:23" ht="16.5" customHeight="1" x14ac:dyDescent="0.2">
      <c r="A11" s="53">
        <v>1</v>
      </c>
      <c r="B11" s="53">
        <v>4093</v>
      </c>
      <c r="C11" s="85" t="s">
        <v>4724</v>
      </c>
      <c r="D11" s="83"/>
      <c r="F11" s="150"/>
      <c r="G11" s="361" t="s">
        <v>492</v>
      </c>
      <c r="H11" s="352"/>
      <c r="I11" s="326"/>
      <c r="J11" s="56"/>
      <c r="K11" s="57"/>
      <c r="L11" s="58"/>
      <c r="M11" s="47"/>
      <c r="O11" s="78"/>
      <c r="R11" s="78"/>
      <c r="S11" s="77"/>
      <c r="T11" s="61"/>
      <c r="U11" s="61"/>
      <c r="V11" s="194">
        <v>508</v>
      </c>
      <c r="W11" s="60"/>
    </row>
    <row r="12" spans="1:23" ht="16.5" customHeight="1" x14ac:dyDescent="0.2">
      <c r="A12" s="53">
        <v>1</v>
      </c>
      <c r="B12" s="53">
        <v>4094</v>
      </c>
      <c r="C12" s="85" t="s">
        <v>4725</v>
      </c>
      <c r="D12" s="83"/>
      <c r="F12" s="150"/>
      <c r="G12" s="362"/>
      <c r="H12" s="353"/>
      <c r="I12" s="328"/>
      <c r="J12" s="56" t="s">
        <v>397</v>
      </c>
      <c r="K12" s="57" t="s">
        <v>398</v>
      </c>
      <c r="L12" s="58">
        <v>1</v>
      </c>
      <c r="M12" s="47"/>
      <c r="O12" s="78"/>
      <c r="R12" s="78"/>
      <c r="S12" s="55"/>
      <c r="T12" s="49"/>
      <c r="U12" s="49"/>
      <c r="V12" s="194">
        <v>508</v>
      </c>
      <c r="W12" s="60"/>
    </row>
    <row r="13" spans="1:23" ht="16.5" customHeight="1" x14ac:dyDescent="0.2">
      <c r="A13" s="63">
        <v>1</v>
      </c>
      <c r="B13" s="63" t="s">
        <v>1608</v>
      </c>
      <c r="C13" s="87" t="s">
        <v>4726</v>
      </c>
      <c r="D13" s="83"/>
      <c r="F13" s="150"/>
      <c r="G13" s="362"/>
      <c r="H13" s="353"/>
      <c r="I13" s="328"/>
      <c r="J13" s="68"/>
      <c r="K13" s="69"/>
      <c r="L13" s="70"/>
      <c r="M13" s="47"/>
      <c r="O13" s="78"/>
      <c r="R13" s="78"/>
      <c r="S13" s="359" t="s">
        <v>400</v>
      </c>
      <c r="T13" s="66" t="s">
        <v>398</v>
      </c>
      <c r="U13" s="67">
        <v>0.7</v>
      </c>
      <c r="V13" s="195">
        <v>355</v>
      </c>
      <c r="W13" s="72"/>
    </row>
    <row r="14" spans="1:23" ht="16.5" customHeight="1" x14ac:dyDescent="0.2">
      <c r="A14" s="63">
        <v>1</v>
      </c>
      <c r="B14" s="63" t="s">
        <v>1609</v>
      </c>
      <c r="C14" s="87" t="s">
        <v>4727</v>
      </c>
      <c r="D14" s="83"/>
      <c r="F14" s="150"/>
      <c r="G14" s="160"/>
      <c r="H14" s="151">
        <v>183</v>
      </c>
      <c r="I14" s="78" t="s">
        <v>394</v>
      </c>
      <c r="J14" s="68" t="s">
        <v>397</v>
      </c>
      <c r="K14" s="69" t="s">
        <v>398</v>
      </c>
      <c r="L14" s="70">
        <v>1</v>
      </c>
      <c r="M14" s="47"/>
      <c r="O14" s="78"/>
      <c r="R14" s="78"/>
      <c r="S14" s="360"/>
      <c r="T14" s="74"/>
      <c r="U14" s="75"/>
      <c r="V14" s="195">
        <v>355</v>
      </c>
      <c r="W14" s="72"/>
    </row>
    <row r="15" spans="1:23" ht="16.5" customHeight="1" x14ac:dyDescent="0.2">
      <c r="A15" s="53">
        <v>1</v>
      </c>
      <c r="B15" s="53">
        <v>4247</v>
      </c>
      <c r="C15" s="85" t="s">
        <v>4728</v>
      </c>
      <c r="D15" s="83"/>
      <c r="F15" s="150"/>
      <c r="G15" s="366" t="s">
        <v>493</v>
      </c>
      <c r="H15" s="367"/>
      <c r="I15" s="368"/>
      <c r="J15" s="56"/>
      <c r="K15" s="57"/>
      <c r="L15" s="58"/>
      <c r="M15" s="47"/>
      <c r="O15" s="78"/>
      <c r="R15" s="78"/>
      <c r="S15" s="77"/>
      <c r="T15" s="61"/>
      <c r="U15" s="62"/>
      <c r="V15" s="194">
        <v>623</v>
      </c>
      <c r="W15" s="60"/>
    </row>
    <row r="16" spans="1:23" ht="16.5" customHeight="1" x14ac:dyDescent="0.2">
      <c r="A16" s="53">
        <v>1</v>
      </c>
      <c r="B16" s="53">
        <v>4248</v>
      </c>
      <c r="C16" s="85" t="s">
        <v>4729</v>
      </c>
      <c r="D16" s="83"/>
      <c r="F16" s="150"/>
      <c r="G16" s="362"/>
      <c r="H16" s="353"/>
      <c r="I16" s="328"/>
      <c r="J16" s="56" t="s">
        <v>397</v>
      </c>
      <c r="K16" s="57" t="s">
        <v>398</v>
      </c>
      <c r="L16" s="58">
        <v>1</v>
      </c>
      <c r="M16" s="47"/>
      <c r="O16" s="78"/>
      <c r="R16" s="78"/>
      <c r="S16" s="55"/>
      <c r="T16" s="49"/>
      <c r="U16" s="50"/>
      <c r="V16" s="194">
        <v>623</v>
      </c>
      <c r="W16" s="60"/>
    </row>
    <row r="17" spans="1:23" ht="16.5" customHeight="1" x14ac:dyDescent="0.2">
      <c r="A17" s="63">
        <v>1</v>
      </c>
      <c r="B17" s="63" t="s">
        <v>1610</v>
      </c>
      <c r="C17" s="87" t="s">
        <v>4730</v>
      </c>
      <c r="D17" s="83"/>
      <c r="F17" s="150"/>
      <c r="G17" s="362"/>
      <c r="H17" s="353"/>
      <c r="I17" s="328"/>
      <c r="J17" s="68"/>
      <c r="K17" s="69"/>
      <c r="L17" s="70"/>
      <c r="M17" s="47"/>
      <c r="O17" s="78"/>
      <c r="R17" s="78"/>
      <c r="S17" s="359" t="s">
        <v>400</v>
      </c>
      <c r="T17" s="66" t="s">
        <v>398</v>
      </c>
      <c r="U17" s="67">
        <v>0.7</v>
      </c>
      <c r="V17" s="195">
        <v>436</v>
      </c>
      <c r="W17" s="72"/>
    </row>
    <row r="18" spans="1:23" ht="16.5" customHeight="1" x14ac:dyDescent="0.2">
      <c r="A18" s="63">
        <v>1</v>
      </c>
      <c r="B18" s="63" t="s">
        <v>1611</v>
      </c>
      <c r="C18" s="87" t="s">
        <v>4731</v>
      </c>
      <c r="D18" s="83"/>
      <c r="F18" s="150"/>
      <c r="G18" s="106"/>
      <c r="H18" s="151">
        <v>275</v>
      </c>
      <c r="I18" s="25" t="s">
        <v>394</v>
      </c>
      <c r="J18" s="68" t="s">
        <v>397</v>
      </c>
      <c r="K18" s="69" t="s">
        <v>398</v>
      </c>
      <c r="L18" s="70">
        <v>1</v>
      </c>
      <c r="M18" s="47"/>
      <c r="O18" s="78"/>
      <c r="R18" s="78"/>
      <c r="S18" s="360"/>
      <c r="T18" s="74"/>
      <c r="U18" s="75"/>
      <c r="V18" s="195">
        <v>436</v>
      </c>
      <c r="W18" s="72"/>
    </row>
    <row r="19" spans="1:23" ht="16.5" customHeight="1" x14ac:dyDescent="0.2">
      <c r="A19" s="53">
        <v>1</v>
      </c>
      <c r="B19" s="53">
        <v>4095</v>
      </c>
      <c r="C19" s="85" t="s">
        <v>4732</v>
      </c>
      <c r="D19" s="83"/>
      <c r="F19" s="150"/>
      <c r="G19" s="361" t="s">
        <v>458</v>
      </c>
      <c r="H19" s="352"/>
      <c r="I19" s="326"/>
      <c r="J19" s="56"/>
      <c r="K19" s="57"/>
      <c r="L19" s="58"/>
      <c r="M19" s="47"/>
      <c r="O19" s="78"/>
      <c r="R19" s="78"/>
      <c r="S19" s="77"/>
      <c r="T19" s="61"/>
      <c r="U19" s="61"/>
      <c r="V19" s="194">
        <v>738</v>
      </c>
      <c r="W19" s="60"/>
    </row>
    <row r="20" spans="1:23" ht="16.5" customHeight="1" x14ac:dyDescent="0.2">
      <c r="A20" s="53">
        <v>1</v>
      </c>
      <c r="B20" s="53">
        <v>4096</v>
      </c>
      <c r="C20" s="85" t="s">
        <v>4733</v>
      </c>
      <c r="D20" s="83"/>
      <c r="F20" s="150"/>
      <c r="G20" s="362"/>
      <c r="H20" s="353"/>
      <c r="I20" s="328"/>
      <c r="J20" s="56" t="s">
        <v>397</v>
      </c>
      <c r="K20" s="57" t="s">
        <v>398</v>
      </c>
      <c r="L20" s="58">
        <v>1</v>
      </c>
      <c r="M20" s="47"/>
      <c r="O20" s="78"/>
      <c r="R20" s="78"/>
      <c r="S20" s="55"/>
      <c r="T20" s="49"/>
      <c r="U20" s="49"/>
      <c r="V20" s="194">
        <v>738</v>
      </c>
      <c r="W20" s="60"/>
    </row>
    <row r="21" spans="1:23" ht="16.5" customHeight="1" x14ac:dyDescent="0.2">
      <c r="A21" s="63">
        <v>1</v>
      </c>
      <c r="B21" s="63" t="s">
        <v>1612</v>
      </c>
      <c r="C21" s="87" t="s">
        <v>4734</v>
      </c>
      <c r="D21" s="83"/>
      <c r="F21" s="150"/>
      <c r="G21" s="362"/>
      <c r="H21" s="353"/>
      <c r="I21" s="328"/>
      <c r="J21" s="68"/>
      <c r="K21" s="69"/>
      <c r="L21" s="70"/>
      <c r="M21" s="47"/>
      <c r="O21" s="78"/>
      <c r="R21" s="78"/>
      <c r="S21" s="359" t="s">
        <v>400</v>
      </c>
      <c r="T21" s="66" t="s">
        <v>398</v>
      </c>
      <c r="U21" s="67">
        <v>0.7</v>
      </c>
      <c r="V21" s="195">
        <v>516</v>
      </c>
      <c r="W21" s="72"/>
    </row>
    <row r="22" spans="1:23" ht="16.5" customHeight="1" x14ac:dyDescent="0.2">
      <c r="A22" s="63">
        <v>1</v>
      </c>
      <c r="B22" s="63" t="s">
        <v>1613</v>
      </c>
      <c r="C22" s="87" t="s">
        <v>4735</v>
      </c>
      <c r="D22" s="83"/>
      <c r="F22" s="150"/>
      <c r="G22" s="197"/>
      <c r="H22" s="157">
        <v>367</v>
      </c>
      <c r="I22" s="125" t="s">
        <v>394</v>
      </c>
      <c r="J22" s="68" t="s">
        <v>397</v>
      </c>
      <c r="K22" s="69" t="s">
        <v>398</v>
      </c>
      <c r="L22" s="70">
        <v>1</v>
      </c>
      <c r="M22" s="47"/>
      <c r="O22" s="78"/>
      <c r="R22" s="78"/>
      <c r="S22" s="360"/>
      <c r="T22" s="74"/>
      <c r="U22" s="75"/>
      <c r="V22" s="195">
        <v>516</v>
      </c>
      <c r="W22" s="72"/>
    </row>
    <row r="23" spans="1:23" ht="16.5" customHeight="1" x14ac:dyDescent="0.2">
      <c r="A23" s="53">
        <v>1</v>
      </c>
      <c r="B23" s="53">
        <v>4249</v>
      </c>
      <c r="C23" s="85" t="s">
        <v>4736</v>
      </c>
      <c r="D23" s="325" t="s">
        <v>494</v>
      </c>
      <c r="E23" s="352"/>
      <c r="F23" s="369"/>
      <c r="G23" s="362" t="s">
        <v>495</v>
      </c>
      <c r="H23" s="353"/>
      <c r="I23" s="328"/>
      <c r="J23" s="56"/>
      <c r="K23" s="57"/>
      <c r="L23" s="58"/>
      <c r="M23" s="47"/>
      <c r="O23" s="78"/>
      <c r="R23" s="78"/>
      <c r="S23" s="77"/>
      <c r="T23" s="61"/>
      <c r="U23" s="62"/>
      <c r="V23" s="194">
        <v>531</v>
      </c>
      <c r="W23" s="60"/>
    </row>
    <row r="24" spans="1:23" ht="16.5" customHeight="1" x14ac:dyDescent="0.2">
      <c r="A24" s="53">
        <v>1</v>
      </c>
      <c r="B24" s="53">
        <v>4250</v>
      </c>
      <c r="C24" s="85" t="s">
        <v>4737</v>
      </c>
      <c r="D24" s="327"/>
      <c r="E24" s="353"/>
      <c r="F24" s="365"/>
      <c r="G24" s="362"/>
      <c r="H24" s="353"/>
      <c r="I24" s="328"/>
      <c r="J24" s="56" t="s">
        <v>397</v>
      </c>
      <c r="K24" s="57" t="s">
        <v>398</v>
      </c>
      <c r="L24" s="58">
        <v>1</v>
      </c>
      <c r="M24" s="47"/>
      <c r="O24" s="78"/>
      <c r="R24" s="78"/>
      <c r="S24" s="55"/>
      <c r="T24" s="49"/>
      <c r="U24" s="50"/>
      <c r="V24" s="194">
        <v>531</v>
      </c>
      <c r="W24" s="60"/>
    </row>
    <row r="25" spans="1:23" ht="16.5" customHeight="1" x14ac:dyDescent="0.2">
      <c r="A25" s="63">
        <v>1</v>
      </c>
      <c r="B25" s="63" t="s">
        <v>1614</v>
      </c>
      <c r="C25" s="87" t="s">
        <v>4738</v>
      </c>
      <c r="D25" s="327"/>
      <c r="E25" s="353"/>
      <c r="F25" s="365"/>
      <c r="G25" s="362"/>
      <c r="H25" s="353"/>
      <c r="I25" s="328"/>
      <c r="J25" s="68"/>
      <c r="K25" s="69"/>
      <c r="L25" s="70"/>
      <c r="M25" s="47"/>
      <c r="O25" s="78"/>
      <c r="R25" s="78"/>
      <c r="S25" s="359" t="s">
        <v>400</v>
      </c>
      <c r="T25" s="66" t="s">
        <v>398</v>
      </c>
      <c r="U25" s="67">
        <v>0.7</v>
      </c>
      <c r="V25" s="195">
        <v>372</v>
      </c>
      <c r="W25" s="72"/>
    </row>
    <row r="26" spans="1:23" ht="16.5" customHeight="1" x14ac:dyDescent="0.2">
      <c r="A26" s="63">
        <v>1</v>
      </c>
      <c r="B26" s="63" t="s">
        <v>1615</v>
      </c>
      <c r="C26" s="87" t="s">
        <v>4739</v>
      </c>
      <c r="D26" s="83"/>
      <c r="E26" s="151">
        <v>277</v>
      </c>
      <c r="F26" s="152" t="s">
        <v>394</v>
      </c>
      <c r="G26" s="25"/>
      <c r="H26" s="151">
        <v>92</v>
      </c>
      <c r="I26" s="25" t="s">
        <v>394</v>
      </c>
      <c r="J26" s="68" t="s">
        <v>397</v>
      </c>
      <c r="K26" s="69" t="s">
        <v>398</v>
      </c>
      <c r="L26" s="70">
        <v>1</v>
      </c>
      <c r="M26" s="47"/>
      <c r="O26" s="78"/>
      <c r="R26" s="78"/>
      <c r="S26" s="360"/>
      <c r="T26" s="74"/>
      <c r="U26" s="75"/>
      <c r="V26" s="195">
        <v>372</v>
      </c>
      <c r="W26" s="72"/>
    </row>
    <row r="27" spans="1:23" ht="16.5" customHeight="1" x14ac:dyDescent="0.2">
      <c r="A27" s="53">
        <v>1</v>
      </c>
      <c r="B27" s="53">
        <v>4251</v>
      </c>
      <c r="C27" s="85" t="s">
        <v>4740</v>
      </c>
      <c r="D27" s="83"/>
      <c r="F27" s="150"/>
      <c r="G27" s="361" t="s">
        <v>492</v>
      </c>
      <c r="H27" s="352"/>
      <c r="I27" s="326"/>
      <c r="J27" s="56"/>
      <c r="K27" s="57"/>
      <c r="L27" s="58"/>
      <c r="M27" s="47"/>
      <c r="O27" s="78"/>
      <c r="R27" s="78"/>
      <c r="S27" s="77"/>
      <c r="T27" s="61"/>
      <c r="U27" s="61"/>
      <c r="V27" s="194">
        <v>646</v>
      </c>
      <c r="W27" s="60"/>
    </row>
    <row r="28" spans="1:23" ht="16.5" customHeight="1" x14ac:dyDescent="0.2">
      <c r="A28" s="53">
        <v>1</v>
      </c>
      <c r="B28" s="53">
        <v>4252</v>
      </c>
      <c r="C28" s="85" t="s">
        <v>4741</v>
      </c>
      <c r="D28" s="83"/>
      <c r="F28" s="150"/>
      <c r="G28" s="362"/>
      <c r="H28" s="353"/>
      <c r="I28" s="328"/>
      <c r="J28" s="56" t="s">
        <v>397</v>
      </c>
      <c r="K28" s="57" t="s">
        <v>398</v>
      </c>
      <c r="L28" s="58">
        <v>1</v>
      </c>
      <c r="M28" s="47"/>
      <c r="O28" s="78"/>
      <c r="R28" s="78"/>
      <c r="S28" s="55"/>
      <c r="T28" s="49"/>
      <c r="U28" s="49"/>
      <c r="V28" s="194">
        <v>646</v>
      </c>
      <c r="W28" s="60"/>
    </row>
    <row r="29" spans="1:23" ht="16.5" customHeight="1" x14ac:dyDescent="0.2">
      <c r="A29" s="63">
        <v>1</v>
      </c>
      <c r="B29" s="63" t="s">
        <v>1616</v>
      </c>
      <c r="C29" s="87" t="s">
        <v>4742</v>
      </c>
      <c r="D29" s="83"/>
      <c r="F29" s="150"/>
      <c r="G29" s="362"/>
      <c r="H29" s="353"/>
      <c r="I29" s="328"/>
      <c r="J29" s="68"/>
      <c r="K29" s="69"/>
      <c r="L29" s="70"/>
      <c r="M29" s="47"/>
      <c r="O29" s="78"/>
      <c r="R29" s="78"/>
      <c r="S29" s="359" t="s">
        <v>400</v>
      </c>
      <c r="T29" s="66" t="s">
        <v>398</v>
      </c>
      <c r="U29" s="67">
        <v>0.7</v>
      </c>
      <c r="V29" s="195">
        <v>452</v>
      </c>
      <c r="W29" s="72"/>
    </row>
    <row r="30" spans="1:23" ht="16.5" customHeight="1" x14ac:dyDescent="0.2">
      <c r="A30" s="63">
        <v>1</v>
      </c>
      <c r="B30" s="63" t="s">
        <v>1617</v>
      </c>
      <c r="C30" s="87" t="s">
        <v>4743</v>
      </c>
      <c r="D30" s="83"/>
      <c r="F30" s="150"/>
      <c r="G30" s="160"/>
      <c r="H30" s="151">
        <v>184</v>
      </c>
      <c r="I30" s="78" t="s">
        <v>394</v>
      </c>
      <c r="J30" s="68" t="s">
        <v>397</v>
      </c>
      <c r="K30" s="69" t="s">
        <v>398</v>
      </c>
      <c r="L30" s="70">
        <v>1</v>
      </c>
      <c r="M30" s="47"/>
      <c r="O30" s="78"/>
      <c r="R30" s="78"/>
      <c r="S30" s="360"/>
      <c r="T30" s="74"/>
      <c r="U30" s="75"/>
      <c r="V30" s="195">
        <v>452</v>
      </c>
      <c r="W30" s="72"/>
    </row>
    <row r="31" spans="1:23" ht="16.5" customHeight="1" x14ac:dyDescent="0.2">
      <c r="A31" s="53">
        <v>1</v>
      </c>
      <c r="B31" s="53">
        <v>4253</v>
      </c>
      <c r="C31" s="85" t="s">
        <v>4744</v>
      </c>
      <c r="D31" s="83"/>
      <c r="F31" s="150"/>
      <c r="G31" s="366" t="s">
        <v>493</v>
      </c>
      <c r="H31" s="367"/>
      <c r="I31" s="368"/>
      <c r="J31" s="56"/>
      <c r="K31" s="57"/>
      <c r="L31" s="58"/>
      <c r="M31" s="47"/>
      <c r="O31" s="78"/>
      <c r="R31" s="78"/>
      <c r="S31" s="77"/>
      <c r="T31" s="61"/>
      <c r="U31" s="62"/>
      <c r="V31" s="194">
        <v>761</v>
      </c>
      <c r="W31" s="60"/>
    </row>
    <row r="32" spans="1:23" ht="16.5" customHeight="1" x14ac:dyDescent="0.2">
      <c r="A32" s="53">
        <v>1</v>
      </c>
      <c r="B32" s="53">
        <v>4254</v>
      </c>
      <c r="C32" s="85" t="s">
        <v>4745</v>
      </c>
      <c r="D32" s="83"/>
      <c r="F32" s="150"/>
      <c r="G32" s="362"/>
      <c r="H32" s="353"/>
      <c r="I32" s="328"/>
      <c r="J32" s="56" t="s">
        <v>397</v>
      </c>
      <c r="K32" s="57" t="s">
        <v>398</v>
      </c>
      <c r="L32" s="58">
        <v>1</v>
      </c>
      <c r="M32" s="47"/>
      <c r="O32" s="78"/>
      <c r="R32" s="78"/>
      <c r="S32" s="55"/>
      <c r="T32" s="49"/>
      <c r="U32" s="50"/>
      <c r="V32" s="194">
        <v>761</v>
      </c>
      <c r="W32" s="60"/>
    </row>
    <row r="33" spans="1:23" ht="16.5" customHeight="1" x14ac:dyDescent="0.2">
      <c r="A33" s="63">
        <v>1</v>
      </c>
      <c r="B33" s="63" t="s">
        <v>1618</v>
      </c>
      <c r="C33" s="87" t="s">
        <v>4746</v>
      </c>
      <c r="D33" s="83"/>
      <c r="F33" s="150"/>
      <c r="G33" s="362"/>
      <c r="H33" s="353"/>
      <c r="I33" s="328"/>
      <c r="J33" s="68"/>
      <c r="K33" s="69"/>
      <c r="L33" s="70"/>
      <c r="M33" s="47"/>
      <c r="O33" s="78"/>
      <c r="R33" s="78"/>
      <c r="S33" s="359" t="s">
        <v>400</v>
      </c>
      <c r="T33" s="66" t="s">
        <v>398</v>
      </c>
      <c r="U33" s="67">
        <v>0.7</v>
      </c>
      <c r="V33" s="195">
        <v>533</v>
      </c>
      <c r="W33" s="72"/>
    </row>
    <row r="34" spans="1:23" ht="16.5" customHeight="1" x14ac:dyDescent="0.2">
      <c r="A34" s="63">
        <v>1</v>
      </c>
      <c r="B34" s="63" t="s">
        <v>1619</v>
      </c>
      <c r="C34" s="87" t="s">
        <v>4747</v>
      </c>
      <c r="D34" s="83"/>
      <c r="F34" s="150"/>
      <c r="G34" s="106"/>
      <c r="H34" s="151">
        <v>276</v>
      </c>
      <c r="I34" s="25" t="s">
        <v>394</v>
      </c>
      <c r="J34" s="68" t="s">
        <v>397</v>
      </c>
      <c r="K34" s="69" t="s">
        <v>398</v>
      </c>
      <c r="L34" s="70">
        <v>1</v>
      </c>
      <c r="M34" s="47"/>
      <c r="O34" s="78"/>
      <c r="R34" s="78"/>
      <c r="S34" s="360"/>
      <c r="T34" s="74"/>
      <c r="U34" s="75"/>
      <c r="V34" s="195">
        <v>533</v>
      </c>
      <c r="W34" s="72"/>
    </row>
    <row r="35" spans="1:23" ht="16.5" customHeight="1" x14ac:dyDescent="0.2">
      <c r="A35" s="53">
        <v>1</v>
      </c>
      <c r="B35" s="53">
        <v>4255</v>
      </c>
      <c r="C35" s="85" t="s">
        <v>4748</v>
      </c>
      <c r="D35" s="325" t="s">
        <v>496</v>
      </c>
      <c r="E35" s="352"/>
      <c r="F35" s="369"/>
      <c r="G35" s="361" t="s">
        <v>495</v>
      </c>
      <c r="H35" s="352"/>
      <c r="I35" s="326"/>
      <c r="J35" s="56"/>
      <c r="K35" s="57"/>
      <c r="L35" s="58"/>
      <c r="M35" s="47"/>
      <c r="O35" s="78"/>
      <c r="R35" s="78"/>
      <c r="S35" s="77"/>
      <c r="T35" s="61"/>
      <c r="U35" s="61"/>
      <c r="V35" s="194">
        <v>669</v>
      </c>
      <c r="W35" s="60"/>
    </row>
    <row r="36" spans="1:23" ht="16.5" customHeight="1" x14ac:dyDescent="0.2">
      <c r="A36" s="53">
        <v>1</v>
      </c>
      <c r="B36" s="53">
        <v>4256</v>
      </c>
      <c r="C36" s="85" t="s">
        <v>4749</v>
      </c>
      <c r="D36" s="327"/>
      <c r="E36" s="353"/>
      <c r="F36" s="365"/>
      <c r="G36" s="362"/>
      <c r="H36" s="353"/>
      <c r="I36" s="328"/>
      <c r="J36" s="56" t="s">
        <v>397</v>
      </c>
      <c r="K36" s="57" t="s">
        <v>398</v>
      </c>
      <c r="L36" s="58">
        <v>1</v>
      </c>
      <c r="M36" s="47"/>
      <c r="O36" s="78"/>
      <c r="R36" s="78"/>
      <c r="S36" s="55"/>
      <c r="T36" s="49"/>
      <c r="U36" s="49"/>
      <c r="V36" s="194">
        <v>669</v>
      </c>
      <c r="W36" s="60"/>
    </row>
    <row r="37" spans="1:23" ht="16.5" customHeight="1" x14ac:dyDescent="0.2">
      <c r="A37" s="63">
        <v>1</v>
      </c>
      <c r="B37" s="63" t="s">
        <v>1620</v>
      </c>
      <c r="C37" s="87" t="s">
        <v>4750</v>
      </c>
      <c r="D37" s="327"/>
      <c r="E37" s="353"/>
      <c r="F37" s="365"/>
      <c r="G37" s="362"/>
      <c r="H37" s="353"/>
      <c r="I37" s="328"/>
      <c r="J37" s="68"/>
      <c r="K37" s="69"/>
      <c r="L37" s="70"/>
      <c r="M37" s="47"/>
      <c r="O37" s="78"/>
      <c r="R37" s="78"/>
      <c r="S37" s="359" t="s">
        <v>400</v>
      </c>
      <c r="T37" s="66" t="s">
        <v>398</v>
      </c>
      <c r="U37" s="67">
        <v>0.7</v>
      </c>
      <c r="V37" s="195">
        <v>469</v>
      </c>
      <c r="W37" s="72"/>
    </row>
    <row r="38" spans="1:23" ht="16.5" customHeight="1" x14ac:dyDescent="0.2">
      <c r="A38" s="63">
        <v>1</v>
      </c>
      <c r="B38" s="63" t="s">
        <v>1621</v>
      </c>
      <c r="C38" s="87" t="s">
        <v>4751</v>
      </c>
      <c r="D38" s="83"/>
      <c r="E38" s="151">
        <v>369</v>
      </c>
      <c r="F38" s="152" t="s">
        <v>394</v>
      </c>
      <c r="G38" s="25"/>
      <c r="H38" s="151">
        <v>92</v>
      </c>
      <c r="I38" s="25" t="s">
        <v>394</v>
      </c>
      <c r="J38" s="68" t="s">
        <v>397</v>
      </c>
      <c r="K38" s="69" t="s">
        <v>398</v>
      </c>
      <c r="L38" s="70">
        <v>1</v>
      </c>
      <c r="M38" s="47"/>
      <c r="O38" s="78"/>
      <c r="R38" s="78"/>
      <c r="S38" s="360"/>
      <c r="T38" s="74"/>
      <c r="U38" s="75"/>
      <c r="V38" s="195">
        <v>469</v>
      </c>
      <c r="W38" s="72"/>
    </row>
    <row r="39" spans="1:23" ht="16.5" customHeight="1" x14ac:dyDescent="0.2">
      <c r="A39" s="53">
        <v>1</v>
      </c>
      <c r="B39" s="53">
        <v>4097</v>
      </c>
      <c r="C39" s="85" t="s">
        <v>4752</v>
      </c>
      <c r="D39" s="133"/>
      <c r="E39" s="153"/>
      <c r="F39" s="154"/>
      <c r="G39" s="370" t="s">
        <v>492</v>
      </c>
      <c r="H39" s="371"/>
      <c r="I39" s="372"/>
      <c r="J39" s="56"/>
      <c r="K39" s="57"/>
      <c r="L39" s="58"/>
      <c r="M39" s="47"/>
      <c r="O39" s="78"/>
      <c r="P39" s="47"/>
      <c r="R39" s="78"/>
      <c r="S39" s="77"/>
      <c r="T39" s="61"/>
      <c r="U39" s="62"/>
      <c r="V39" s="194">
        <v>784</v>
      </c>
      <c r="W39" s="60"/>
    </row>
    <row r="40" spans="1:23" ht="16.5" customHeight="1" x14ac:dyDescent="0.2">
      <c r="A40" s="53">
        <v>1</v>
      </c>
      <c r="B40" s="53">
        <v>4098</v>
      </c>
      <c r="C40" s="85" t="s">
        <v>4753</v>
      </c>
      <c r="D40" s="133"/>
      <c r="E40" s="153"/>
      <c r="F40" s="154"/>
      <c r="G40" s="370"/>
      <c r="H40" s="371"/>
      <c r="I40" s="372"/>
      <c r="J40" s="56" t="s">
        <v>397</v>
      </c>
      <c r="K40" s="57" t="s">
        <v>398</v>
      </c>
      <c r="L40" s="58">
        <v>1</v>
      </c>
      <c r="M40" s="47"/>
      <c r="O40" s="143"/>
      <c r="R40" s="143"/>
      <c r="S40" s="55"/>
      <c r="T40" s="49"/>
      <c r="U40" s="50"/>
      <c r="V40" s="194">
        <v>784</v>
      </c>
      <c r="W40" s="60"/>
    </row>
    <row r="41" spans="1:23" ht="16.5" customHeight="1" x14ac:dyDescent="0.2">
      <c r="A41" s="63">
        <v>1</v>
      </c>
      <c r="B41" s="63" t="s">
        <v>1622</v>
      </c>
      <c r="C41" s="87" t="s">
        <v>4754</v>
      </c>
      <c r="D41" s="133"/>
      <c r="E41" s="153"/>
      <c r="F41" s="154"/>
      <c r="G41" s="366"/>
      <c r="H41" s="367"/>
      <c r="I41" s="368"/>
      <c r="J41" s="68"/>
      <c r="K41" s="69"/>
      <c r="L41" s="70"/>
      <c r="M41" s="47"/>
      <c r="O41" s="143"/>
      <c r="R41" s="143"/>
      <c r="S41" s="359" t="s">
        <v>400</v>
      </c>
      <c r="T41" s="66" t="s">
        <v>398</v>
      </c>
      <c r="U41" s="67">
        <v>0.7</v>
      </c>
      <c r="V41" s="195">
        <v>549</v>
      </c>
      <c r="W41" s="72"/>
    </row>
    <row r="42" spans="1:23" ht="16.5" customHeight="1" x14ac:dyDescent="0.2">
      <c r="A42" s="63">
        <v>1</v>
      </c>
      <c r="B42" s="63" t="s">
        <v>1623</v>
      </c>
      <c r="C42" s="87" t="s">
        <v>4755</v>
      </c>
      <c r="D42" s="124"/>
      <c r="E42" s="155"/>
      <c r="F42" s="156"/>
      <c r="G42" s="197"/>
      <c r="H42" s="157">
        <v>184</v>
      </c>
      <c r="I42" s="125" t="s">
        <v>394</v>
      </c>
      <c r="J42" s="68" t="s">
        <v>397</v>
      </c>
      <c r="K42" s="69" t="s">
        <v>398</v>
      </c>
      <c r="L42" s="70">
        <v>1</v>
      </c>
      <c r="M42" s="47"/>
      <c r="O42" s="78"/>
      <c r="R42" s="78"/>
      <c r="S42" s="360"/>
      <c r="T42" s="74"/>
      <c r="U42" s="75"/>
      <c r="V42" s="195">
        <v>549</v>
      </c>
      <c r="W42" s="72"/>
    </row>
    <row r="43" spans="1:23" ht="16.5" customHeight="1" x14ac:dyDescent="0.2">
      <c r="A43" s="53">
        <v>1</v>
      </c>
      <c r="B43" s="53">
        <v>4257</v>
      </c>
      <c r="C43" s="85" t="s">
        <v>4756</v>
      </c>
      <c r="D43" s="325" t="s">
        <v>497</v>
      </c>
      <c r="E43" s="352"/>
      <c r="F43" s="365"/>
      <c r="G43" s="362" t="s">
        <v>495</v>
      </c>
      <c r="H43" s="353"/>
      <c r="I43" s="328"/>
      <c r="J43" s="56"/>
      <c r="K43" s="57"/>
      <c r="L43" s="58"/>
      <c r="M43" s="47"/>
      <c r="O43" s="78"/>
      <c r="R43" s="78"/>
      <c r="S43" s="77"/>
      <c r="T43" s="61"/>
      <c r="U43" s="61"/>
      <c r="V43" s="194">
        <v>807</v>
      </c>
      <c r="W43" s="60"/>
    </row>
    <row r="44" spans="1:23" ht="16.5" customHeight="1" x14ac:dyDescent="0.2">
      <c r="A44" s="53">
        <v>1</v>
      </c>
      <c r="B44" s="53">
        <v>4258</v>
      </c>
      <c r="C44" s="85" t="s">
        <v>4757</v>
      </c>
      <c r="D44" s="327"/>
      <c r="E44" s="353"/>
      <c r="F44" s="365"/>
      <c r="G44" s="362"/>
      <c r="H44" s="353"/>
      <c r="I44" s="328"/>
      <c r="J44" s="56" t="s">
        <v>397</v>
      </c>
      <c r="K44" s="57" t="s">
        <v>398</v>
      </c>
      <c r="L44" s="58">
        <v>1</v>
      </c>
      <c r="M44" s="47"/>
      <c r="O44" s="78"/>
      <c r="R44" s="78"/>
      <c r="S44" s="55"/>
      <c r="T44" s="49"/>
      <c r="U44" s="49"/>
      <c r="V44" s="194">
        <v>807</v>
      </c>
      <c r="W44" s="60"/>
    </row>
    <row r="45" spans="1:23" ht="16.5" customHeight="1" x14ac:dyDescent="0.2">
      <c r="A45" s="63">
        <v>1</v>
      </c>
      <c r="B45" s="63" t="s">
        <v>1624</v>
      </c>
      <c r="C45" s="87" t="s">
        <v>4758</v>
      </c>
      <c r="D45" s="327"/>
      <c r="E45" s="353"/>
      <c r="F45" s="365"/>
      <c r="G45" s="362"/>
      <c r="H45" s="353"/>
      <c r="I45" s="328"/>
      <c r="J45" s="68"/>
      <c r="K45" s="69"/>
      <c r="L45" s="70"/>
      <c r="M45" s="47"/>
      <c r="O45" s="78"/>
      <c r="R45" s="78"/>
      <c r="S45" s="359" t="s">
        <v>400</v>
      </c>
      <c r="T45" s="66" t="s">
        <v>398</v>
      </c>
      <c r="U45" s="67">
        <v>0.7</v>
      </c>
      <c r="V45" s="195">
        <v>565</v>
      </c>
      <c r="W45" s="72"/>
    </row>
    <row r="46" spans="1:23" ht="16.5" customHeight="1" x14ac:dyDescent="0.2">
      <c r="A46" s="63">
        <v>1</v>
      </c>
      <c r="B46" s="63" t="s">
        <v>1625</v>
      </c>
      <c r="C46" s="87" t="s">
        <v>4759</v>
      </c>
      <c r="D46" s="124"/>
      <c r="E46" s="157">
        <v>461</v>
      </c>
      <c r="F46" s="156" t="s">
        <v>394</v>
      </c>
      <c r="G46" s="49"/>
      <c r="H46" s="157">
        <v>92</v>
      </c>
      <c r="I46" s="49" t="s">
        <v>394</v>
      </c>
      <c r="J46" s="68" t="s">
        <v>397</v>
      </c>
      <c r="K46" s="69" t="s">
        <v>398</v>
      </c>
      <c r="L46" s="70">
        <v>1</v>
      </c>
      <c r="M46" s="55"/>
      <c r="N46" s="50"/>
      <c r="O46" s="125"/>
      <c r="P46" s="49"/>
      <c r="Q46" s="50"/>
      <c r="R46" s="125"/>
      <c r="S46" s="360"/>
      <c r="T46" s="74"/>
      <c r="U46" s="75"/>
      <c r="V46" s="195">
        <v>565</v>
      </c>
      <c r="W46" s="79"/>
    </row>
    <row r="47" spans="1:23" ht="16.5" customHeight="1" x14ac:dyDescent="0.2">
      <c r="G47" s="106"/>
    </row>
  </sheetData>
  <mergeCells count="28">
    <mergeCell ref="D43:F45"/>
    <mergeCell ref="G43:I45"/>
    <mergeCell ref="S45:S46"/>
    <mergeCell ref="D23:F25"/>
    <mergeCell ref="G23:I25"/>
    <mergeCell ref="S25:S26"/>
    <mergeCell ref="G27:I29"/>
    <mergeCell ref="S29:S30"/>
    <mergeCell ref="G31:I33"/>
    <mergeCell ref="S33:S34"/>
    <mergeCell ref="D35:F37"/>
    <mergeCell ref="G35:I37"/>
    <mergeCell ref="S37:S38"/>
    <mergeCell ref="G39:I41"/>
    <mergeCell ref="S41:S42"/>
    <mergeCell ref="G19:I21"/>
    <mergeCell ref="S21:S22"/>
    <mergeCell ref="D6:F6"/>
    <mergeCell ref="G6:I6"/>
    <mergeCell ref="D7:F9"/>
    <mergeCell ref="G7:I9"/>
    <mergeCell ref="O8:O9"/>
    <mergeCell ref="R8:R9"/>
    <mergeCell ref="S9:S10"/>
    <mergeCell ref="G11:I13"/>
    <mergeCell ref="S13:S14"/>
    <mergeCell ref="G15:I17"/>
    <mergeCell ref="S17:S18"/>
  </mergeCells>
  <phoneticPr fontId="1"/>
  <printOptions horizontalCentered="1"/>
  <pageMargins left="0.70866141732283472" right="0.70866141732283472" top="0.74803149606299213" bottom="0.74803149606299213" header="0.31496062992125984" footer="0.31496062992125984"/>
  <pageSetup paperSize="9" scale="49" fitToHeight="0" orientation="portrait" r:id="rId1"/>
  <headerFooter>
    <oddFooter>&amp;C&amp;"ＭＳ Ｐゴシック"&amp;14&amp;P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76"/>
  <sheetViews>
    <sheetView tabSelected="1" view="pageBreakPreview"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33" style="23" bestFit="1" customWidth="1"/>
    <col min="4" max="4" width="6" style="23" bestFit="1" customWidth="1"/>
    <col min="5" max="5" width="5.33203125" style="118" bestFit="1" customWidth="1"/>
    <col min="6" max="6" width="11.88671875" style="25" customWidth="1"/>
    <col min="7" max="7" width="3.44140625" style="25" bestFit="1" customWidth="1"/>
    <col min="8" max="8" width="4.44140625" style="26" bestFit="1" customWidth="1"/>
    <col min="9" max="9" width="24.88671875" style="27" bestFit="1" customWidth="1"/>
    <col min="10" max="10" width="3.44140625" style="25" bestFit="1" customWidth="1"/>
    <col min="11" max="11" width="5.44140625" style="26" bestFit="1" customWidth="1"/>
    <col min="12" max="12" width="9.88671875" style="25" customWidth="1"/>
    <col min="13" max="13" width="4.44140625" style="25" bestFit="1" customWidth="1"/>
    <col min="14" max="14" width="7.109375" style="28" customWidth="1"/>
    <col min="15" max="15" width="8.6640625" style="29" customWidth="1"/>
    <col min="16" max="16384" width="8.88671875" style="25"/>
  </cols>
  <sheetData>
    <row r="1" spans="1:15" ht="17.100000000000001" customHeight="1" x14ac:dyDescent="0.2">
      <c r="I1" s="30" t="s">
        <v>6749</v>
      </c>
    </row>
    <row r="2" spans="1:15" ht="17.100000000000001" customHeight="1" x14ac:dyDescent="0.2">
      <c r="I2" s="324" t="s">
        <v>6750</v>
      </c>
    </row>
    <row r="3" spans="1:15" ht="17.100000000000001" customHeight="1" x14ac:dyDescent="0.2">
      <c r="I3" s="30" t="s">
        <v>6751</v>
      </c>
    </row>
    <row r="4" spans="1:15" ht="17.100000000000001" customHeight="1" x14ac:dyDescent="0.2">
      <c r="B4" s="30" t="s">
        <v>2664</v>
      </c>
      <c r="D4" s="81"/>
    </row>
    <row r="5" spans="1:15" ht="16.5" customHeight="1" x14ac:dyDescent="0.2">
      <c r="A5" s="31" t="s">
        <v>386</v>
      </c>
      <c r="B5" s="32"/>
      <c r="C5" s="33" t="s">
        <v>387</v>
      </c>
      <c r="D5" s="34" t="s">
        <v>388</v>
      </c>
      <c r="E5" s="119"/>
      <c r="F5" s="34"/>
      <c r="G5" s="34"/>
      <c r="H5" s="35"/>
      <c r="I5" s="34"/>
      <c r="J5" s="34"/>
      <c r="K5" s="35"/>
      <c r="L5" s="34"/>
      <c r="M5" s="34"/>
      <c r="N5" s="36" t="s">
        <v>389</v>
      </c>
      <c r="O5" s="33" t="s">
        <v>390</v>
      </c>
    </row>
    <row r="6" spans="1:15" ht="16.5" customHeight="1" x14ac:dyDescent="0.2">
      <c r="A6" s="37" t="s">
        <v>391</v>
      </c>
      <c r="B6" s="37" t="s">
        <v>392</v>
      </c>
      <c r="C6" s="38"/>
      <c r="D6" s="40"/>
      <c r="E6" s="121"/>
      <c r="F6" s="40"/>
      <c r="G6" s="40"/>
      <c r="H6" s="41"/>
      <c r="I6" s="40"/>
      <c r="J6" s="40"/>
      <c r="K6" s="41"/>
      <c r="L6" s="40"/>
      <c r="M6" s="40"/>
      <c r="N6" s="42" t="s">
        <v>393</v>
      </c>
      <c r="O6" s="43" t="s">
        <v>394</v>
      </c>
    </row>
    <row r="7" spans="1:15" ht="16.5" customHeight="1" x14ac:dyDescent="0.2">
      <c r="A7" s="44">
        <v>1</v>
      </c>
      <c r="B7" s="44">
        <v>3111</v>
      </c>
      <c r="C7" s="45" t="s">
        <v>2728</v>
      </c>
      <c r="D7" s="327" t="s">
        <v>395</v>
      </c>
      <c r="E7" s="328"/>
      <c r="F7" s="47"/>
      <c r="I7" s="48"/>
      <c r="J7" s="49"/>
      <c r="K7" s="50"/>
      <c r="L7" s="47"/>
      <c r="N7" s="51">
        <v>256</v>
      </c>
      <c r="O7" s="52" t="s">
        <v>396</v>
      </c>
    </row>
    <row r="8" spans="1:15" ht="16.5" customHeight="1" x14ac:dyDescent="0.2">
      <c r="A8" s="53">
        <v>1</v>
      </c>
      <c r="B8" s="53">
        <v>3112</v>
      </c>
      <c r="C8" s="85" t="s">
        <v>2729</v>
      </c>
      <c r="D8" s="327"/>
      <c r="E8" s="328"/>
      <c r="F8" s="55"/>
      <c r="G8" s="49"/>
      <c r="H8" s="50"/>
      <c r="I8" s="56" t="s">
        <v>397</v>
      </c>
      <c r="J8" s="57" t="s">
        <v>398</v>
      </c>
      <c r="K8" s="58">
        <v>1</v>
      </c>
      <c r="L8" s="47"/>
      <c r="N8" s="59">
        <v>256</v>
      </c>
      <c r="O8" s="60"/>
    </row>
    <row r="9" spans="1:15" ht="16.5" customHeight="1" x14ac:dyDescent="0.2">
      <c r="A9" s="53">
        <v>1</v>
      </c>
      <c r="B9" s="53">
        <v>3113</v>
      </c>
      <c r="C9" s="85" t="s">
        <v>2730</v>
      </c>
      <c r="D9" s="327"/>
      <c r="E9" s="328"/>
      <c r="F9" s="329" t="s">
        <v>399</v>
      </c>
      <c r="G9" s="61" t="s">
        <v>398</v>
      </c>
      <c r="H9" s="62">
        <v>0.7</v>
      </c>
      <c r="I9" s="56"/>
      <c r="J9" s="57"/>
      <c r="K9" s="58"/>
      <c r="L9" s="47"/>
      <c r="N9" s="59">
        <v>179</v>
      </c>
      <c r="O9" s="60"/>
    </row>
    <row r="10" spans="1:15" ht="16.5" customHeight="1" x14ac:dyDescent="0.2">
      <c r="A10" s="53">
        <v>1</v>
      </c>
      <c r="B10" s="53">
        <v>3114</v>
      </c>
      <c r="C10" s="85" t="s">
        <v>2731</v>
      </c>
      <c r="D10" s="108">
        <v>256</v>
      </c>
      <c r="E10" s="25" t="s">
        <v>394</v>
      </c>
      <c r="F10" s="330"/>
      <c r="G10" s="49"/>
      <c r="H10" s="50"/>
      <c r="I10" s="56" t="s">
        <v>397</v>
      </c>
      <c r="J10" s="57" t="s">
        <v>398</v>
      </c>
      <c r="K10" s="58">
        <v>1</v>
      </c>
      <c r="L10" s="55"/>
      <c r="M10" s="49"/>
      <c r="N10" s="59">
        <v>179</v>
      </c>
      <c r="O10" s="60"/>
    </row>
    <row r="11" spans="1:15" ht="16.5" customHeight="1" x14ac:dyDescent="0.2">
      <c r="A11" s="63">
        <v>1</v>
      </c>
      <c r="B11" s="63" t="s">
        <v>521</v>
      </c>
      <c r="C11" s="87" t="s">
        <v>2732</v>
      </c>
      <c r="D11" s="122"/>
      <c r="E11" s="106"/>
      <c r="F11" s="65"/>
      <c r="G11" s="66"/>
      <c r="H11" s="67"/>
      <c r="I11" s="68"/>
      <c r="J11" s="69"/>
      <c r="K11" s="70"/>
      <c r="L11" s="331" t="s">
        <v>400</v>
      </c>
      <c r="M11" s="332"/>
      <c r="N11" s="71">
        <v>179</v>
      </c>
      <c r="O11" s="72"/>
    </row>
    <row r="12" spans="1:15" ht="16.5" customHeight="1" x14ac:dyDescent="0.2">
      <c r="A12" s="63">
        <v>1</v>
      </c>
      <c r="B12" s="63" t="s">
        <v>522</v>
      </c>
      <c r="C12" s="87" t="s">
        <v>2733</v>
      </c>
      <c r="D12" s="122"/>
      <c r="E12" s="106"/>
      <c r="F12" s="73"/>
      <c r="G12" s="74"/>
      <c r="H12" s="75"/>
      <c r="I12" s="68" t="s">
        <v>397</v>
      </c>
      <c r="J12" s="69" t="s">
        <v>398</v>
      </c>
      <c r="K12" s="70">
        <v>1</v>
      </c>
      <c r="L12" s="333"/>
      <c r="M12" s="334"/>
      <c r="N12" s="71">
        <v>179</v>
      </c>
      <c r="O12" s="72"/>
    </row>
    <row r="13" spans="1:15" ht="16.5" customHeight="1" x14ac:dyDescent="0.2">
      <c r="A13" s="63">
        <v>1</v>
      </c>
      <c r="B13" s="63" t="s">
        <v>523</v>
      </c>
      <c r="C13" s="87" t="s">
        <v>2734</v>
      </c>
      <c r="D13" s="83"/>
      <c r="E13" s="106"/>
      <c r="F13" s="335" t="s">
        <v>399</v>
      </c>
      <c r="G13" s="66" t="s">
        <v>398</v>
      </c>
      <c r="H13" s="67">
        <v>0.7</v>
      </c>
      <c r="I13" s="68"/>
      <c r="J13" s="69"/>
      <c r="K13" s="70"/>
      <c r="L13" s="333"/>
      <c r="M13" s="334"/>
      <c r="N13" s="71">
        <v>125</v>
      </c>
      <c r="O13" s="72"/>
    </row>
    <row r="14" spans="1:15" ht="16.5" customHeight="1" x14ac:dyDescent="0.2">
      <c r="A14" s="63">
        <v>1</v>
      </c>
      <c r="B14" s="63" t="s">
        <v>524</v>
      </c>
      <c r="C14" s="87" t="s">
        <v>2735</v>
      </c>
      <c r="D14" s="83"/>
      <c r="E14" s="106"/>
      <c r="F14" s="336"/>
      <c r="G14" s="74"/>
      <c r="H14" s="75"/>
      <c r="I14" s="68" t="s">
        <v>397</v>
      </c>
      <c r="J14" s="69" t="s">
        <v>398</v>
      </c>
      <c r="K14" s="70">
        <v>1</v>
      </c>
      <c r="L14" s="76" t="s">
        <v>398</v>
      </c>
      <c r="M14" s="75">
        <v>0.7</v>
      </c>
      <c r="N14" s="71">
        <v>125</v>
      </c>
      <c r="O14" s="72"/>
    </row>
    <row r="15" spans="1:15" ht="16.5" customHeight="1" x14ac:dyDescent="0.2">
      <c r="A15" s="53">
        <v>1</v>
      </c>
      <c r="B15" s="53">
        <v>3115</v>
      </c>
      <c r="C15" s="85" t="s">
        <v>2736</v>
      </c>
      <c r="D15" s="325" t="s">
        <v>401</v>
      </c>
      <c r="E15" s="326"/>
      <c r="F15" s="77"/>
      <c r="G15" s="61"/>
      <c r="H15" s="62"/>
      <c r="I15" s="56"/>
      <c r="J15" s="57"/>
      <c r="K15" s="58"/>
      <c r="L15" s="77"/>
      <c r="M15" s="61"/>
      <c r="N15" s="59">
        <v>404</v>
      </c>
      <c r="O15" s="60"/>
    </row>
    <row r="16" spans="1:15" ht="16.5" customHeight="1" x14ac:dyDescent="0.2">
      <c r="A16" s="53">
        <v>1</v>
      </c>
      <c r="B16" s="53">
        <v>3116</v>
      </c>
      <c r="C16" s="85" t="s">
        <v>2737</v>
      </c>
      <c r="D16" s="327"/>
      <c r="E16" s="328"/>
      <c r="F16" s="55"/>
      <c r="G16" s="49"/>
      <c r="H16" s="50"/>
      <c r="I16" s="56" t="s">
        <v>397</v>
      </c>
      <c r="J16" s="57" t="s">
        <v>398</v>
      </c>
      <c r="K16" s="58">
        <v>1</v>
      </c>
      <c r="L16" s="47"/>
      <c r="N16" s="59">
        <v>404</v>
      </c>
      <c r="O16" s="60"/>
    </row>
    <row r="17" spans="1:15" ht="16.5" customHeight="1" x14ac:dyDescent="0.2">
      <c r="A17" s="53">
        <v>1</v>
      </c>
      <c r="B17" s="53">
        <v>3117</v>
      </c>
      <c r="C17" s="85" t="s">
        <v>2738</v>
      </c>
      <c r="D17" s="327"/>
      <c r="E17" s="328"/>
      <c r="F17" s="329" t="s">
        <v>399</v>
      </c>
      <c r="G17" s="61" t="s">
        <v>398</v>
      </c>
      <c r="H17" s="62">
        <v>0.7</v>
      </c>
      <c r="I17" s="56"/>
      <c r="J17" s="57"/>
      <c r="K17" s="58"/>
      <c r="L17" s="47"/>
      <c r="N17" s="59">
        <v>283</v>
      </c>
      <c r="O17" s="60"/>
    </row>
    <row r="18" spans="1:15" ht="16.5" customHeight="1" x14ac:dyDescent="0.2">
      <c r="A18" s="53">
        <v>1</v>
      </c>
      <c r="B18" s="53">
        <v>3118</v>
      </c>
      <c r="C18" s="85" t="s">
        <v>2739</v>
      </c>
      <c r="D18" s="108">
        <v>404</v>
      </c>
      <c r="E18" s="106" t="s">
        <v>490</v>
      </c>
      <c r="F18" s="337"/>
      <c r="G18" s="49"/>
      <c r="H18" s="50"/>
      <c r="I18" s="56" t="s">
        <v>397</v>
      </c>
      <c r="J18" s="57" t="s">
        <v>398</v>
      </c>
      <c r="K18" s="58">
        <v>1</v>
      </c>
      <c r="L18" s="55"/>
      <c r="M18" s="49"/>
      <c r="N18" s="59">
        <v>283</v>
      </c>
      <c r="O18" s="60"/>
    </row>
    <row r="19" spans="1:15" ht="16.5" customHeight="1" x14ac:dyDescent="0.2">
      <c r="A19" s="63">
        <v>1</v>
      </c>
      <c r="B19" s="63" t="s">
        <v>525</v>
      </c>
      <c r="C19" s="87" t="s">
        <v>2740</v>
      </c>
      <c r="D19" s="83"/>
      <c r="E19" s="106"/>
      <c r="F19" s="65"/>
      <c r="G19" s="66"/>
      <c r="H19" s="67"/>
      <c r="I19" s="68"/>
      <c r="J19" s="69"/>
      <c r="K19" s="70"/>
      <c r="L19" s="331" t="s">
        <v>400</v>
      </c>
      <c r="M19" s="332"/>
      <c r="N19" s="71">
        <v>283</v>
      </c>
      <c r="O19" s="72"/>
    </row>
    <row r="20" spans="1:15" ht="16.5" customHeight="1" x14ac:dyDescent="0.2">
      <c r="A20" s="63">
        <v>1</v>
      </c>
      <c r="B20" s="63" t="s">
        <v>526</v>
      </c>
      <c r="C20" s="87" t="s">
        <v>2741</v>
      </c>
      <c r="D20" s="83"/>
      <c r="E20" s="106"/>
      <c r="F20" s="73"/>
      <c r="G20" s="74"/>
      <c r="H20" s="75"/>
      <c r="I20" s="68" t="s">
        <v>397</v>
      </c>
      <c r="J20" s="69" t="s">
        <v>398</v>
      </c>
      <c r="K20" s="70">
        <v>1</v>
      </c>
      <c r="L20" s="333"/>
      <c r="M20" s="334"/>
      <c r="N20" s="71">
        <v>283</v>
      </c>
      <c r="O20" s="72"/>
    </row>
    <row r="21" spans="1:15" ht="16.5" customHeight="1" x14ac:dyDescent="0.2">
      <c r="A21" s="63">
        <v>1</v>
      </c>
      <c r="B21" s="63" t="s">
        <v>527</v>
      </c>
      <c r="C21" s="87" t="s">
        <v>2742</v>
      </c>
      <c r="D21" s="83"/>
      <c r="E21" s="106"/>
      <c r="F21" s="335" t="s">
        <v>399</v>
      </c>
      <c r="G21" s="66" t="s">
        <v>398</v>
      </c>
      <c r="H21" s="67">
        <v>0.7</v>
      </c>
      <c r="I21" s="68"/>
      <c r="J21" s="69"/>
      <c r="K21" s="70"/>
      <c r="L21" s="333"/>
      <c r="M21" s="334"/>
      <c r="N21" s="71">
        <v>198</v>
      </c>
      <c r="O21" s="72"/>
    </row>
    <row r="22" spans="1:15" ht="16.5" customHeight="1" x14ac:dyDescent="0.2">
      <c r="A22" s="63">
        <v>1</v>
      </c>
      <c r="B22" s="63" t="s">
        <v>528</v>
      </c>
      <c r="C22" s="87" t="s">
        <v>2743</v>
      </c>
      <c r="D22" s="83"/>
      <c r="E22" s="106"/>
      <c r="F22" s="336"/>
      <c r="G22" s="74"/>
      <c r="H22" s="75"/>
      <c r="I22" s="68" t="s">
        <v>397</v>
      </c>
      <c r="J22" s="69" t="s">
        <v>398</v>
      </c>
      <c r="K22" s="70">
        <v>1</v>
      </c>
      <c r="L22" s="76" t="s">
        <v>398</v>
      </c>
      <c r="M22" s="75">
        <v>0.7</v>
      </c>
      <c r="N22" s="71">
        <v>198</v>
      </c>
      <c r="O22" s="72"/>
    </row>
    <row r="23" spans="1:15" ht="16.5" customHeight="1" x14ac:dyDescent="0.2">
      <c r="A23" s="53">
        <v>1</v>
      </c>
      <c r="B23" s="53">
        <v>3119</v>
      </c>
      <c r="C23" s="85" t="s">
        <v>2744</v>
      </c>
      <c r="D23" s="325" t="s">
        <v>402</v>
      </c>
      <c r="E23" s="326"/>
      <c r="F23" s="77"/>
      <c r="G23" s="61"/>
      <c r="H23" s="62"/>
      <c r="I23" s="56"/>
      <c r="J23" s="57"/>
      <c r="K23" s="58"/>
      <c r="L23" s="77"/>
      <c r="M23" s="61"/>
      <c r="N23" s="59">
        <v>587</v>
      </c>
      <c r="O23" s="60"/>
    </row>
    <row r="24" spans="1:15" ht="16.5" customHeight="1" x14ac:dyDescent="0.2">
      <c r="A24" s="53">
        <v>1</v>
      </c>
      <c r="B24" s="53">
        <v>3120</v>
      </c>
      <c r="C24" s="85" t="s">
        <v>2745</v>
      </c>
      <c r="D24" s="327"/>
      <c r="E24" s="328"/>
      <c r="F24" s="55"/>
      <c r="G24" s="49"/>
      <c r="H24" s="50"/>
      <c r="I24" s="56" t="s">
        <v>397</v>
      </c>
      <c r="J24" s="57" t="s">
        <v>398</v>
      </c>
      <c r="K24" s="58">
        <v>1</v>
      </c>
      <c r="L24" s="47"/>
      <c r="N24" s="59">
        <v>587</v>
      </c>
      <c r="O24" s="60"/>
    </row>
    <row r="25" spans="1:15" ht="16.5" customHeight="1" x14ac:dyDescent="0.2">
      <c r="A25" s="53">
        <v>1</v>
      </c>
      <c r="B25" s="53">
        <v>3121</v>
      </c>
      <c r="C25" s="85" t="s">
        <v>2746</v>
      </c>
      <c r="D25" s="327"/>
      <c r="E25" s="328"/>
      <c r="F25" s="329" t="s">
        <v>399</v>
      </c>
      <c r="G25" s="61" t="s">
        <v>398</v>
      </c>
      <c r="H25" s="62">
        <v>0.7</v>
      </c>
      <c r="I25" s="56"/>
      <c r="J25" s="57"/>
      <c r="K25" s="58"/>
      <c r="L25" s="47"/>
      <c r="N25" s="59">
        <v>411</v>
      </c>
      <c r="O25" s="60"/>
    </row>
    <row r="26" spans="1:15" ht="16.5" customHeight="1" x14ac:dyDescent="0.2">
      <c r="A26" s="53">
        <v>1</v>
      </c>
      <c r="B26" s="53">
        <v>3122</v>
      </c>
      <c r="C26" s="85" t="s">
        <v>2747</v>
      </c>
      <c r="D26" s="108">
        <v>587</v>
      </c>
      <c r="E26" s="25" t="s">
        <v>394</v>
      </c>
      <c r="F26" s="330"/>
      <c r="G26" s="49"/>
      <c r="H26" s="50"/>
      <c r="I26" s="56" t="s">
        <v>397</v>
      </c>
      <c r="J26" s="57" t="s">
        <v>398</v>
      </c>
      <c r="K26" s="58">
        <v>1</v>
      </c>
      <c r="L26" s="55"/>
      <c r="M26" s="49"/>
      <c r="N26" s="59">
        <v>411</v>
      </c>
      <c r="O26" s="60"/>
    </row>
    <row r="27" spans="1:15" ht="16.5" customHeight="1" x14ac:dyDescent="0.2">
      <c r="A27" s="63">
        <v>1</v>
      </c>
      <c r="B27" s="63" t="s">
        <v>529</v>
      </c>
      <c r="C27" s="87" t="s">
        <v>2748</v>
      </c>
      <c r="D27" s="83"/>
      <c r="E27" s="106"/>
      <c r="F27" s="65"/>
      <c r="G27" s="66"/>
      <c r="H27" s="67"/>
      <c r="I27" s="68"/>
      <c r="J27" s="69"/>
      <c r="K27" s="70"/>
      <c r="L27" s="331" t="s">
        <v>400</v>
      </c>
      <c r="M27" s="332"/>
      <c r="N27" s="71">
        <v>411</v>
      </c>
      <c r="O27" s="72"/>
    </row>
    <row r="28" spans="1:15" ht="16.5" customHeight="1" x14ac:dyDescent="0.2">
      <c r="A28" s="63">
        <v>1</v>
      </c>
      <c r="B28" s="63" t="s">
        <v>530</v>
      </c>
      <c r="C28" s="87" t="s">
        <v>2749</v>
      </c>
      <c r="D28" s="83"/>
      <c r="E28" s="106"/>
      <c r="F28" s="73"/>
      <c r="G28" s="74"/>
      <c r="H28" s="75"/>
      <c r="I28" s="68" t="s">
        <v>397</v>
      </c>
      <c r="J28" s="69" t="s">
        <v>398</v>
      </c>
      <c r="K28" s="70">
        <v>1</v>
      </c>
      <c r="L28" s="333"/>
      <c r="M28" s="334"/>
      <c r="N28" s="71">
        <v>411</v>
      </c>
      <c r="O28" s="72"/>
    </row>
    <row r="29" spans="1:15" ht="16.5" customHeight="1" x14ac:dyDescent="0.2">
      <c r="A29" s="63">
        <v>1</v>
      </c>
      <c r="B29" s="63" t="s">
        <v>531</v>
      </c>
      <c r="C29" s="87" t="s">
        <v>2750</v>
      </c>
      <c r="D29" s="83"/>
      <c r="E29" s="106"/>
      <c r="F29" s="335" t="s">
        <v>399</v>
      </c>
      <c r="G29" s="66" t="s">
        <v>398</v>
      </c>
      <c r="H29" s="67">
        <v>0.7</v>
      </c>
      <c r="I29" s="68"/>
      <c r="J29" s="69"/>
      <c r="K29" s="70"/>
      <c r="L29" s="333"/>
      <c r="M29" s="334"/>
      <c r="N29" s="71">
        <v>288</v>
      </c>
      <c r="O29" s="72"/>
    </row>
    <row r="30" spans="1:15" ht="16.5" customHeight="1" x14ac:dyDescent="0.2">
      <c r="A30" s="63">
        <v>1</v>
      </c>
      <c r="B30" s="63" t="s">
        <v>532</v>
      </c>
      <c r="C30" s="87" t="s">
        <v>2751</v>
      </c>
      <c r="D30" s="83"/>
      <c r="E30" s="106"/>
      <c r="F30" s="336"/>
      <c r="G30" s="74"/>
      <c r="H30" s="75"/>
      <c r="I30" s="68" t="s">
        <v>397</v>
      </c>
      <c r="J30" s="69" t="s">
        <v>398</v>
      </c>
      <c r="K30" s="70">
        <v>1</v>
      </c>
      <c r="L30" s="76" t="s">
        <v>398</v>
      </c>
      <c r="M30" s="75">
        <v>0.7</v>
      </c>
      <c r="N30" s="71">
        <v>288</v>
      </c>
      <c r="O30" s="72"/>
    </row>
    <row r="31" spans="1:15" ht="16.5" customHeight="1" x14ac:dyDescent="0.2">
      <c r="A31" s="53">
        <v>1</v>
      </c>
      <c r="B31" s="53">
        <v>3123</v>
      </c>
      <c r="C31" s="85" t="s">
        <v>2752</v>
      </c>
      <c r="D31" s="325" t="s">
        <v>403</v>
      </c>
      <c r="E31" s="326"/>
      <c r="F31" s="77"/>
      <c r="G31" s="61"/>
      <c r="H31" s="62"/>
      <c r="I31" s="56"/>
      <c r="J31" s="57"/>
      <c r="K31" s="58"/>
      <c r="L31" s="77"/>
      <c r="M31" s="61"/>
      <c r="N31" s="59">
        <v>669</v>
      </c>
      <c r="O31" s="60"/>
    </row>
    <row r="32" spans="1:15" ht="16.5" customHeight="1" x14ac:dyDescent="0.2">
      <c r="A32" s="53">
        <v>1</v>
      </c>
      <c r="B32" s="53">
        <v>3124</v>
      </c>
      <c r="C32" s="85" t="s">
        <v>2753</v>
      </c>
      <c r="D32" s="327"/>
      <c r="E32" s="328"/>
      <c r="F32" s="55"/>
      <c r="G32" s="49"/>
      <c r="H32" s="50"/>
      <c r="I32" s="56" t="s">
        <v>397</v>
      </c>
      <c r="J32" s="57" t="s">
        <v>398</v>
      </c>
      <c r="K32" s="58">
        <v>1</v>
      </c>
      <c r="L32" s="47"/>
      <c r="N32" s="59">
        <v>669</v>
      </c>
      <c r="O32" s="60"/>
    </row>
    <row r="33" spans="1:15" ht="16.5" customHeight="1" x14ac:dyDescent="0.2">
      <c r="A33" s="53">
        <v>1</v>
      </c>
      <c r="B33" s="53">
        <v>3125</v>
      </c>
      <c r="C33" s="85" t="s">
        <v>2754</v>
      </c>
      <c r="D33" s="327"/>
      <c r="E33" s="328"/>
      <c r="F33" s="329" t="s">
        <v>399</v>
      </c>
      <c r="G33" s="61" t="s">
        <v>398</v>
      </c>
      <c r="H33" s="62">
        <v>0.7</v>
      </c>
      <c r="I33" s="56"/>
      <c r="J33" s="57"/>
      <c r="K33" s="58"/>
      <c r="L33" s="47"/>
      <c r="N33" s="59">
        <v>468</v>
      </c>
      <c r="O33" s="60"/>
    </row>
    <row r="34" spans="1:15" ht="16.5" customHeight="1" x14ac:dyDescent="0.2">
      <c r="A34" s="53">
        <v>1</v>
      </c>
      <c r="B34" s="53">
        <v>3126</v>
      </c>
      <c r="C34" s="85" t="s">
        <v>2755</v>
      </c>
      <c r="D34" s="108">
        <v>669</v>
      </c>
      <c r="E34" s="25" t="s">
        <v>394</v>
      </c>
      <c r="F34" s="330"/>
      <c r="G34" s="49"/>
      <c r="H34" s="50"/>
      <c r="I34" s="56" t="s">
        <v>397</v>
      </c>
      <c r="J34" s="57" t="s">
        <v>398</v>
      </c>
      <c r="K34" s="58">
        <v>1</v>
      </c>
      <c r="L34" s="55"/>
      <c r="M34" s="49"/>
      <c r="N34" s="59">
        <v>468</v>
      </c>
      <c r="O34" s="60"/>
    </row>
    <row r="35" spans="1:15" ht="16.5" customHeight="1" x14ac:dyDescent="0.2">
      <c r="A35" s="63">
        <v>1</v>
      </c>
      <c r="B35" s="63" t="s">
        <v>533</v>
      </c>
      <c r="C35" s="87" t="s">
        <v>2756</v>
      </c>
      <c r="D35" s="83"/>
      <c r="E35" s="106"/>
      <c r="F35" s="65"/>
      <c r="G35" s="66"/>
      <c r="H35" s="67"/>
      <c r="I35" s="68"/>
      <c r="J35" s="69"/>
      <c r="K35" s="70"/>
      <c r="L35" s="331" t="s">
        <v>400</v>
      </c>
      <c r="M35" s="332"/>
      <c r="N35" s="71">
        <v>468</v>
      </c>
      <c r="O35" s="72"/>
    </row>
    <row r="36" spans="1:15" ht="16.5" customHeight="1" x14ac:dyDescent="0.2">
      <c r="A36" s="63">
        <v>1</v>
      </c>
      <c r="B36" s="63" t="s">
        <v>534</v>
      </c>
      <c r="C36" s="87" t="s">
        <v>2757</v>
      </c>
      <c r="D36" s="83"/>
      <c r="E36" s="106"/>
      <c r="F36" s="73"/>
      <c r="G36" s="74"/>
      <c r="H36" s="75"/>
      <c r="I36" s="68" t="s">
        <v>397</v>
      </c>
      <c r="J36" s="69" t="s">
        <v>398</v>
      </c>
      <c r="K36" s="70">
        <v>1</v>
      </c>
      <c r="L36" s="333"/>
      <c r="M36" s="334"/>
      <c r="N36" s="71">
        <v>468</v>
      </c>
      <c r="O36" s="72"/>
    </row>
    <row r="37" spans="1:15" ht="16.5" customHeight="1" x14ac:dyDescent="0.2">
      <c r="A37" s="63">
        <v>1</v>
      </c>
      <c r="B37" s="63" t="s">
        <v>535</v>
      </c>
      <c r="C37" s="87" t="s">
        <v>2758</v>
      </c>
      <c r="D37" s="83"/>
      <c r="E37" s="106"/>
      <c r="F37" s="335" t="s">
        <v>399</v>
      </c>
      <c r="G37" s="66" t="s">
        <v>398</v>
      </c>
      <c r="H37" s="67">
        <v>0.7</v>
      </c>
      <c r="I37" s="68"/>
      <c r="J37" s="69"/>
      <c r="K37" s="70"/>
      <c r="L37" s="333"/>
      <c r="M37" s="334"/>
      <c r="N37" s="71">
        <v>328</v>
      </c>
      <c r="O37" s="72"/>
    </row>
    <row r="38" spans="1:15" ht="16.5" customHeight="1" x14ac:dyDescent="0.2">
      <c r="A38" s="63">
        <v>1</v>
      </c>
      <c r="B38" s="63" t="s">
        <v>536</v>
      </c>
      <c r="C38" s="87" t="s">
        <v>2759</v>
      </c>
      <c r="D38" s="83"/>
      <c r="E38" s="106"/>
      <c r="F38" s="336"/>
      <c r="G38" s="74"/>
      <c r="H38" s="75"/>
      <c r="I38" s="68" t="s">
        <v>397</v>
      </c>
      <c r="J38" s="69" t="s">
        <v>398</v>
      </c>
      <c r="K38" s="70">
        <v>1</v>
      </c>
      <c r="L38" s="76" t="s">
        <v>398</v>
      </c>
      <c r="M38" s="75">
        <v>0.7</v>
      </c>
      <c r="N38" s="71">
        <v>328</v>
      </c>
      <c r="O38" s="72"/>
    </row>
    <row r="39" spans="1:15" ht="16.5" customHeight="1" x14ac:dyDescent="0.2">
      <c r="A39" s="53">
        <v>1</v>
      </c>
      <c r="B39" s="53">
        <v>3127</v>
      </c>
      <c r="C39" s="85" t="s">
        <v>2760</v>
      </c>
      <c r="D39" s="325" t="s">
        <v>404</v>
      </c>
      <c r="E39" s="326"/>
      <c r="F39" s="77"/>
      <c r="G39" s="61"/>
      <c r="H39" s="62"/>
      <c r="I39" s="56"/>
      <c r="J39" s="57"/>
      <c r="K39" s="58"/>
      <c r="L39" s="77"/>
      <c r="M39" s="61"/>
      <c r="N39" s="59">
        <v>754</v>
      </c>
      <c r="O39" s="60"/>
    </row>
    <row r="40" spans="1:15" ht="16.5" customHeight="1" x14ac:dyDescent="0.2">
      <c r="A40" s="53">
        <v>1</v>
      </c>
      <c r="B40" s="53">
        <v>3128</v>
      </c>
      <c r="C40" s="85" t="s">
        <v>2761</v>
      </c>
      <c r="D40" s="327"/>
      <c r="E40" s="328"/>
      <c r="F40" s="55"/>
      <c r="G40" s="49"/>
      <c r="H40" s="50"/>
      <c r="I40" s="56" t="s">
        <v>397</v>
      </c>
      <c r="J40" s="57" t="s">
        <v>398</v>
      </c>
      <c r="K40" s="58">
        <v>1</v>
      </c>
      <c r="L40" s="47"/>
      <c r="N40" s="59">
        <v>754</v>
      </c>
      <c r="O40" s="60"/>
    </row>
    <row r="41" spans="1:15" ht="16.5" customHeight="1" x14ac:dyDescent="0.2">
      <c r="A41" s="53">
        <v>1</v>
      </c>
      <c r="B41" s="53">
        <v>3129</v>
      </c>
      <c r="C41" s="85" t="s">
        <v>2762</v>
      </c>
      <c r="D41" s="327"/>
      <c r="E41" s="328"/>
      <c r="F41" s="329" t="s">
        <v>399</v>
      </c>
      <c r="G41" s="61" t="s">
        <v>398</v>
      </c>
      <c r="H41" s="62">
        <v>0.7</v>
      </c>
      <c r="I41" s="56"/>
      <c r="J41" s="57"/>
      <c r="K41" s="58"/>
      <c r="L41" s="47"/>
      <c r="N41" s="59">
        <v>528</v>
      </c>
      <c r="O41" s="60"/>
    </row>
    <row r="42" spans="1:15" ht="16.5" customHeight="1" x14ac:dyDescent="0.2">
      <c r="A42" s="53">
        <v>1</v>
      </c>
      <c r="B42" s="53">
        <v>3130</v>
      </c>
      <c r="C42" s="85" t="s">
        <v>2763</v>
      </c>
      <c r="D42" s="108">
        <v>754</v>
      </c>
      <c r="E42" s="25" t="s">
        <v>394</v>
      </c>
      <c r="F42" s="330"/>
      <c r="G42" s="49"/>
      <c r="H42" s="50"/>
      <c r="I42" s="56" t="s">
        <v>397</v>
      </c>
      <c r="J42" s="57" t="s">
        <v>398</v>
      </c>
      <c r="K42" s="58">
        <v>1</v>
      </c>
      <c r="L42" s="55"/>
      <c r="M42" s="49"/>
      <c r="N42" s="59">
        <v>528</v>
      </c>
      <c r="O42" s="60"/>
    </row>
    <row r="43" spans="1:15" ht="16.5" customHeight="1" x14ac:dyDescent="0.2">
      <c r="A43" s="63">
        <v>1</v>
      </c>
      <c r="B43" s="63" t="s">
        <v>537</v>
      </c>
      <c r="C43" s="87" t="s">
        <v>2764</v>
      </c>
      <c r="D43" s="83"/>
      <c r="E43" s="106"/>
      <c r="F43" s="65"/>
      <c r="G43" s="66"/>
      <c r="H43" s="67"/>
      <c r="I43" s="68"/>
      <c r="J43" s="69"/>
      <c r="K43" s="70"/>
      <c r="L43" s="331" t="s">
        <v>400</v>
      </c>
      <c r="M43" s="332"/>
      <c r="N43" s="71">
        <v>528</v>
      </c>
      <c r="O43" s="72"/>
    </row>
    <row r="44" spans="1:15" ht="16.5" customHeight="1" x14ac:dyDescent="0.2">
      <c r="A44" s="63">
        <v>1</v>
      </c>
      <c r="B44" s="63" t="s">
        <v>538</v>
      </c>
      <c r="C44" s="87" t="s">
        <v>2765</v>
      </c>
      <c r="D44" s="83"/>
      <c r="E44" s="106"/>
      <c r="F44" s="73"/>
      <c r="G44" s="74"/>
      <c r="H44" s="75"/>
      <c r="I44" s="68" t="s">
        <v>397</v>
      </c>
      <c r="J44" s="69" t="s">
        <v>398</v>
      </c>
      <c r="K44" s="70">
        <v>1</v>
      </c>
      <c r="L44" s="333"/>
      <c r="M44" s="334"/>
      <c r="N44" s="71">
        <v>528</v>
      </c>
      <c r="O44" s="72"/>
    </row>
    <row r="45" spans="1:15" ht="16.5" customHeight="1" x14ac:dyDescent="0.2">
      <c r="A45" s="63">
        <v>1</v>
      </c>
      <c r="B45" s="63" t="s">
        <v>539</v>
      </c>
      <c r="C45" s="87" t="s">
        <v>2766</v>
      </c>
      <c r="D45" s="83"/>
      <c r="E45" s="106"/>
      <c r="F45" s="335" t="s">
        <v>399</v>
      </c>
      <c r="G45" s="66" t="s">
        <v>398</v>
      </c>
      <c r="H45" s="67">
        <v>0.7</v>
      </c>
      <c r="I45" s="68"/>
      <c r="J45" s="69"/>
      <c r="K45" s="70"/>
      <c r="L45" s="333"/>
      <c r="M45" s="334"/>
      <c r="N45" s="71">
        <v>370</v>
      </c>
      <c r="O45" s="72"/>
    </row>
    <row r="46" spans="1:15" ht="16.5" customHeight="1" x14ac:dyDescent="0.2">
      <c r="A46" s="63">
        <v>1</v>
      </c>
      <c r="B46" s="63" t="s">
        <v>540</v>
      </c>
      <c r="C46" s="87" t="s">
        <v>2767</v>
      </c>
      <c r="D46" s="83"/>
      <c r="E46" s="106"/>
      <c r="F46" s="336"/>
      <c r="G46" s="74"/>
      <c r="H46" s="75"/>
      <c r="I46" s="68" t="s">
        <v>397</v>
      </c>
      <c r="J46" s="69" t="s">
        <v>398</v>
      </c>
      <c r="K46" s="70">
        <v>1</v>
      </c>
      <c r="L46" s="76" t="s">
        <v>398</v>
      </c>
      <c r="M46" s="75">
        <v>0.7</v>
      </c>
      <c r="N46" s="71">
        <v>370</v>
      </c>
      <c r="O46" s="72"/>
    </row>
    <row r="47" spans="1:15" ht="16.5" customHeight="1" x14ac:dyDescent="0.2">
      <c r="A47" s="53">
        <v>1</v>
      </c>
      <c r="B47" s="53">
        <v>3131</v>
      </c>
      <c r="C47" s="85" t="s">
        <v>2768</v>
      </c>
      <c r="D47" s="325" t="s">
        <v>405</v>
      </c>
      <c r="E47" s="326"/>
      <c r="F47" s="77"/>
      <c r="G47" s="61"/>
      <c r="H47" s="62"/>
      <c r="I47" s="56"/>
      <c r="J47" s="57"/>
      <c r="K47" s="58"/>
      <c r="L47" s="77"/>
      <c r="M47" s="61"/>
      <c r="N47" s="59">
        <v>837</v>
      </c>
      <c r="O47" s="60"/>
    </row>
    <row r="48" spans="1:15" ht="16.5" customHeight="1" x14ac:dyDescent="0.2">
      <c r="A48" s="53">
        <v>1</v>
      </c>
      <c r="B48" s="53">
        <v>3132</v>
      </c>
      <c r="C48" s="85" t="s">
        <v>2769</v>
      </c>
      <c r="D48" s="327"/>
      <c r="E48" s="328"/>
      <c r="F48" s="55"/>
      <c r="G48" s="49"/>
      <c r="H48" s="50"/>
      <c r="I48" s="56" t="s">
        <v>397</v>
      </c>
      <c r="J48" s="57" t="s">
        <v>398</v>
      </c>
      <c r="K48" s="58">
        <v>1</v>
      </c>
      <c r="L48" s="47"/>
      <c r="N48" s="59">
        <v>837</v>
      </c>
      <c r="O48" s="60"/>
    </row>
    <row r="49" spans="1:15" ht="16.5" customHeight="1" x14ac:dyDescent="0.2">
      <c r="A49" s="53">
        <v>1</v>
      </c>
      <c r="B49" s="53">
        <v>3133</v>
      </c>
      <c r="C49" s="85" t="s">
        <v>2770</v>
      </c>
      <c r="D49" s="327"/>
      <c r="E49" s="328"/>
      <c r="F49" s="329" t="s">
        <v>399</v>
      </c>
      <c r="G49" s="61" t="s">
        <v>398</v>
      </c>
      <c r="H49" s="62">
        <v>0.7</v>
      </c>
      <c r="I49" s="56"/>
      <c r="J49" s="57"/>
      <c r="K49" s="58"/>
      <c r="L49" s="47"/>
      <c r="N49" s="59">
        <v>586</v>
      </c>
      <c r="O49" s="60"/>
    </row>
    <row r="50" spans="1:15" ht="16.5" customHeight="1" x14ac:dyDescent="0.2">
      <c r="A50" s="53">
        <v>1</v>
      </c>
      <c r="B50" s="53">
        <v>3134</v>
      </c>
      <c r="C50" s="85" t="s">
        <v>2771</v>
      </c>
      <c r="D50" s="108">
        <v>837</v>
      </c>
      <c r="E50" s="25" t="s">
        <v>394</v>
      </c>
      <c r="F50" s="330"/>
      <c r="G50" s="49"/>
      <c r="H50" s="50"/>
      <c r="I50" s="56" t="s">
        <v>397</v>
      </c>
      <c r="J50" s="57" t="s">
        <v>398</v>
      </c>
      <c r="K50" s="58">
        <v>1</v>
      </c>
      <c r="L50" s="55"/>
      <c r="M50" s="49"/>
      <c r="N50" s="59">
        <v>586</v>
      </c>
      <c r="O50" s="60"/>
    </row>
    <row r="51" spans="1:15" ht="16.5" customHeight="1" x14ac:dyDescent="0.2">
      <c r="A51" s="63">
        <v>1</v>
      </c>
      <c r="B51" s="63" t="s">
        <v>541</v>
      </c>
      <c r="C51" s="87" t="s">
        <v>2772</v>
      </c>
      <c r="D51" s="83"/>
      <c r="E51" s="106"/>
      <c r="F51" s="65"/>
      <c r="G51" s="66"/>
      <c r="H51" s="67"/>
      <c r="I51" s="68"/>
      <c r="J51" s="69"/>
      <c r="K51" s="70"/>
      <c r="L51" s="331" t="s">
        <v>400</v>
      </c>
      <c r="M51" s="338"/>
      <c r="N51" s="71">
        <v>586</v>
      </c>
      <c r="O51" s="72"/>
    </row>
    <row r="52" spans="1:15" ht="16.5" customHeight="1" x14ac:dyDescent="0.2">
      <c r="A52" s="63">
        <v>1</v>
      </c>
      <c r="B52" s="63" t="s">
        <v>542</v>
      </c>
      <c r="C52" s="87" t="s">
        <v>2773</v>
      </c>
      <c r="D52" s="83"/>
      <c r="E52" s="106"/>
      <c r="F52" s="73"/>
      <c r="G52" s="74"/>
      <c r="H52" s="75"/>
      <c r="I52" s="68" t="s">
        <v>397</v>
      </c>
      <c r="J52" s="69" t="s">
        <v>398</v>
      </c>
      <c r="K52" s="70">
        <v>1</v>
      </c>
      <c r="L52" s="333"/>
      <c r="M52" s="339"/>
      <c r="N52" s="71">
        <v>586</v>
      </c>
      <c r="O52" s="72"/>
    </row>
    <row r="53" spans="1:15" ht="16.5" customHeight="1" x14ac:dyDescent="0.2">
      <c r="A53" s="63">
        <v>1</v>
      </c>
      <c r="B53" s="63" t="s">
        <v>543</v>
      </c>
      <c r="C53" s="87" t="s">
        <v>2774</v>
      </c>
      <c r="D53" s="83"/>
      <c r="E53" s="106"/>
      <c r="F53" s="335" t="s">
        <v>399</v>
      </c>
      <c r="G53" s="66" t="s">
        <v>398</v>
      </c>
      <c r="H53" s="67">
        <v>0.7</v>
      </c>
      <c r="I53" s="68"/>
      <c r="J53" s="69"/>
      <c r="K53" s="70"/>
      <c r="L53" s="333"/>
      <c r="M53" s="339"/>
      <c r="N53" s="71">
        <v>410</v>
      </c>
      <c r="O53" s="72"/>
    </row>
    <row r="54" spans="1:15" ht="16.5" customHeight="1" x14ac:dyDescent="0.2">
      <c r="A54" s="63">
        <v>1</v>
      </c>
      <c r="B54" s="63" t="s">
        <v>544</v>
      </c>
      <c r="C54" s="87" t="s">
        <v>2775</v>
      </c>
      <c r="D54" s="83"/>
      <c r="E54" s="106"/>
      <c r="F54" s="340"/>
      <c r="G54" s="74"/>
      <c r="H54" s="75"/>
      <c r="I54" s="68" t="s">
        <v>397</v>
      </c>
      <c r="J54" s="69" t="s">
        <v>398</v>
      </c>
      <c r="K54" s="70">
        <v>1</v>
      </c>
      <c r="L54" s="76" t="s">
        <v>398</v>
      </c>
      <c r="M54" s="75">
        <v>0.7</v>
      </c>
      <c r="N54" s="71">
        <v>410</v>
      </c>
      <c r="O54" s="72"/>
    </row>
    <row r="55" spans="1:15" ht="16.5" customHeight="1" x14ac:dyDescent="0.2">
      <c r="A55" s="53">
        <v>1</v>
      </c>
      <c r="B55" s="53">
        <v>3135</v>
      </c>
      <c r="C55" s="85" t="s">
        <v>2776</v>
      </c>
      <c r="D55" s="325" t="s">
        <v>406</v>
      </c>
      <c r="E55" s="326"/>
      <c r="F55" s="77"/>
      <c r="G55" s="61"/>
      <c r="H55" s="62"/>
      <c r="I55" s="56"/>
      <c r="J55" s="57"/>
      <c r="K55" s="58"/>
      <c r="L55" s="77"/>
      <c r="M55" s="61"/>
      <c r="N55" s="59">
        <v>921</v>
      </c>
      <c r="O55" s="60"/>
    </row>
    <row r="56" spans="1:15" ht="16.5" customHeight="1" x14ac:dyDescent="0.2">
      <c r="A56" s="53">
        <v>1</v>
      </c>
      <c r="B56" s="53">
        <v>3136</v>
      </c>
      <c r="C56" s="85" t="s">
        <v>2777</v>
      </c>
      <c r="D56" s="327"/>
      <c r="E56" s="328"/>
      <c r="F56" s="55"/>
      <c r="G56" s="49"/>
      <c r="H56" s="50"/>
      <c r="I56" s="56" t="s">
        <v>397</v>
      </c>
      <c r="J56" s="57" t="s">
        <v>398</v>
      </c>
      <c r="K56" s="58">
        <v>1</v>
      </c>
      <c r="L56" s="47"/>
      <c r="N56" s="59">
        <v>921</v>
      </c>
      <c r="O56" s="60"/>
    </row>
    <row r="57" spans="1:15" ht="16.5" customHeight="1" x14ac:dyDescent="0.2">
      <c r="A57" s="53">
        <v>1</v>
      </c>
      <c r="B57" s="53">
        <v>3137</v>
      </c>
      <c r="C57" s="85" t="s">
        <v>2778</v>
      </c>
      <c r="D57" s="327"/>
      <c r="E57" s="328"/>
      <c r="F57" s="329" t="s">
        <v>399</v>
      </c>
      <c r="G57" s="61" t="s">
        <v>398</v>
      </c>
      <c r="H57" s="62">
        <v>0.7</v>
      </c>
      <c r="I57" s="56"/>
      <c r="J57" s="57"/>
      <c r="K57" s="58"/>
      <c r="L57" s="47"/>
      <c r="N57" s="59">
        <v>645</v>
      </c>
      <c r="O57" s="60"/>
    </row>
    <row r="58" spans="1:15" ht="16.5" customHeight="1" x14ac:dyDescent="0.2">
      <c r="A58" s="53">
        <v>1</v>
      </c>
      <c r="B58" s="53">
        <v>3138</v>
      </c>
      <c r="C58" s="85" t="s">
        <v>2779</v>
      </c>
      <c r="D58" s="108">
        <v>921</v>
      </c>
      <c r="E58" s="25" t="s">
        <v>394</v>
      </c>
      <c r="F58" s="330"/>
      <c r="G58" s="49"/>
      <c r="H58" s="50"/>
      <c r="I58" s="56" t="s">
        <v>397</v>
      </c>
      <c r="J58" s="57" t="s">
        <v>398</v>
      </c>
      <c r="K58" s="58">
        <v>1</v>
      </c>
      <c r="L58" s="55"/>
      <c r="M58" s="49"/>
      <c r="N58" s="59">
        <v>645</v>
      </c>
      <c r="O58" s="60"/>
    </row>
    <row r="59" spans="1:15" ht="16.5" customHeight="1" x14ac:dyDescent="0.2">
      <c r="A59" s="63">
        <v>1</v>
      </c>
      <c r="B59" s="63" t="s">
        <v>545</v>
      </c>
      <c r="C59" s="87" t="s">
        <v>2780</v>
      </c>
      <c r="D59" s="83"/>
      <c r="E59" s="106"/>
      <c r="F59" s="65"/>
      <c r="G59" s="66"/>
      <c r="H59" s="67"/>
      <c r="I59" s="68"/>
      <c r="J59" s="69"/>
      <c r="K59" s="70"/>
      <c r="L59" s="331" t="s">
        <v>400</v>
      </c>
      <c r="M59" s="338"/>
      <c r="N59" s="71">
        <v>645</v>
      </c>
      <c r="O59" s="72"/>
    </row>
    <row r="60" spans="1:15" ht="16.5" customHeight="1" x14ac:dyDescent="0.2">
      <c r="A60" s="63">
        <v>1</v>
      </c>
      <c r="B60" s="63" t="s">
        <v>546</v>
      </c>
      <c r="C60" s="87" t="s">
        <v>2781</v>
      </c>
      <c r="D60" s="83"/>
      <c r="E60" s="106"/>
      <c r="F60" s="73"/>
      <c r="G60" s="74"/>
      <c r="H60" s="75"/>
      <c r="I60" s="68" t="s">
        <v>397</v>
      </c>
      <c r="J60" s="69" t="s">
        <v>398</v>
      </c>
      <c r="K60" s="70">
        <v>1</v>
      </c>
      <c r="L60" s="333"/>
      <c r="M60" s="339"/>
      <c r="N60" s="71">
        <v>645</v>
      </c>
      <c r="O60" s="72"/>
    </row>
    <row r="61" spans="1:15" ht="16.5" customHeight="1" x14ac:dyDescent="0.2">
      <c r="A61" s="63">
        <v>1</v>
      </c>
      <c r="B61" s="63" t="s">
        <v>547</v>
      </c>
      <c r="C61" s="87" t="s">
        <v>2782</v>
      </c>
      <c r="D61" s="83"/>
      <c r="E61" s="106"/>
      <c r="F61" s="335" t="s">
        <v>399</v>
      </c>
      <c r="G61" s="66" t="s">
        <v>398</v>
      </c>
      <c r="H61" s="67">
        <v>0.7</v>
      </c>
      <c r="I61" s="68"/>
      <c r="J61" s="69"/>
      <c r="K61" s="70"/>
      <c r="L61" s="333"/>
      <c r="M61" s="339"/>
      <c r="N61" s="71">
        <v>452</v>
      </c>
      <c r="O61" s="72"/>
    </row>
    <row r="62" spans="1:15" ht="16.5" customHeight="1" x14ac:dyDescent="0.2">
      <c r="A62" s="63">
        <v>1</v>
      </c>
      <c r="B62" s="63" t="s">
        <v>548</v>
      </c>
      <c r="C62" s="87" t="s">
        <v>2783</v>
      </c>
      <c r="D62" s="83"/>
      <c r="E62" s="106"/>
      <c r="F62" s="340"/>
      <c r="G62" s="74"/>
      <c r="H62" s="75"/>
      <c r="I62" s="68" t="s">
        <v>397</v>
      </c>
      <c r="J62" s="69" t="s">
        <v>398</v>
      </c>
      <c r="K62" s="70">
        <v>1</v>
      </c>
      <c r="L62" s="76" t="s">
        <v>398</v>
      </c>
      <c r="M62" s="75">
        <v>0.7</v>
      </c>
      <c r="N62" s="71">
        <v>452</v>
      </c>
      <c r="O62" s="72"/>
    </row>
    <row r="63" spans="1:15" ht="16.5" customHeight="1" x14ac:dyDescent="0.2">
      <c r="A63" s="53">
        <v>1</v>
      </c>
      <c r="B63" s="53">
        <v>3139</v>
      </c>
      <c r="C63" s="85" t="s">
        <v>2784</v>
      </c>
      <c r="D63" s="325" t="s">
        <v>488</v>
      </c>
      <c r="E63" s="326"/>
      <c r="F63" s="77"/>
      <c r="G63" s="61"/>
      <c r="H63" s="62"/>
      <c r="I63" s="56"/>
      <c r="J63" s="57"/>
      <c r="K63" s="58"/>
      <c r="L63" s="77"/>
      <c r="M63" s="61"/>
      <c r="N63" s="59">
        <v>1004</v>
      </c>
      <c r="O63" s="60"/>
    </row>
    <row r="64" spans="1:15" ht="16.5" customHeight="1" x14ac:dyDescent="0.2">
      <c r="A64" s="53">
        <v>1</v>
      </c>
      <c r="B64" s="53">
        <v>3140</v>
      </c>
      <c r="C64" s="85" t="s">
        <v>2785</v>
      </c>
      <c r="D64" s="327"/>
      <c r="E64" s="328"/>
      <c r="F64" s="55"/>
      <c r="G64" s="49"/>
      <c r="H64" s="50"/>
      <c r="I64" s="56" t="s">
        <v>397</v>
      </c>
      <c r="J64" s="57" t="s">
        <v>398</v>
      </c>
      <c r="K64" s="58">
        <v>1</v>
      </c>
      <c r="L64" s="47"/>
      <c r="N64" s="59">
        <v>1004</v>
      </c>
      <c r="O64" s="60"/>
    </row>
    <row r="65" spans="1:15" ht="16.5" customHeight="1" x14ac:dyDescent="0.2">
      <c r="A65" s="53">
        <v>1</v>
      </c>
      <c r="B65" s="53">
        <v>3141</v>
      </c>
      <c r="C65" s="85" t="s">
        <v>2786</v>
      </c>
      <c r="D65" s="327"/>
      <c r="E65" s="328"/>
      <c r="F65" s="329" t="s">
        <v>399</v>
      </c>
      <c r="G65" s="61" t="s">
        <v>398</v>
      </c>
      <c r="H65" s="62">
        <v>0.7</v>
      </c>
      <c r="I65" s="56"/>
      <c r="J65" s="57"/>
      <c r="K65" s="58"/>
      <c r="L65" s="47"/>
      <c r="N65" s="59">
        <v>703</v>
      </c>
      <c r="O65" s="60"/>
    </row>
    <row r="66" spans="1:15" ht="16.5" customHeight="1" x14ac:dyDescent="0.2">
      <c r="A66" s="53">
        <v>1</v>
      </c>
      <c r="B66" s="53">
        <v>3142</v>
      </c>
      <c r="C66" s="85" t="s">
        <v>2787</v>
      </c>
      <c r="D66" s="108">
        <v>1004</v>
      </c>
      <c r="E66" s="25" t="s">
        <v>394</v>
      </c>
      <c r="F66" s="330"/>
      <c r="G66" s="49"/>
      <c r="H66" s="50"/>
      <c r="I66" s="56" t="s">
        <v>397</v>
      </c>
      <c r="J66" s="57" t="s">
        <v>398</v>
      </c>
      <c r="K66" s="58">
        <v>1</v>
      </c>
      <c r="L66" s="55"/>
      <c r="M66" s="49"/>
      <c r="N66" s="59">
        <v>703</v>
      </c>
      <c r="O66" s="60"/>
    </row>
    <row r="67" spans="1:15" ht="16.5" customHeight="1" x14ac:dyDescent="0.2">
      <c r="A67" s="63">
        <v>1</v>
      </c>
      <c r="B67" s="63" t="s">
        <v>549</v>
      </c>
      <c r="C67" s="87" t="s">
        <v>2788</v>
      </c>
      <c r="D67" s="83"/>
      <c r="E67" s="106"/>
      <c r="F67" s="65"/>
      <c r="G67" s="66"/>
      <c r="H67" s="67"/>
      <c r="I67" s="68"/>
      <c r="J67" s="69"/>
      <c r="K67" s="70"/>
      <c r="L67" s="331" t="s">
        <v>400</v>
      </c>
      <c r="M67" s="338"/>
      <c r="N67" s="71">
        <v>703</v>
      </c>
      <c r="O67" s="72"/>
    </row>
    <row r="68" spans="1:15" ht="16.5" customHeight="1" x14ac:dyDescent="0.2">
      <c r="A68" s="63">
        <v>1</v>
      </c>
      <c r="B68" s="63" t="s">
        <v>550</v>
      </c>
      <c r="C68" s="87" t="s">
        <v>2789</v>
      </c>
      <c r="D68" s="83"/>
      <c r="E68" s="106"/>
      <c r="F68" s="73"/>
      <c r="G68" s="74"/>
      <c r="H68" s="75"/>
      <c r="I68" s="68" t="s">
        <v>397</v>
      </c>
      <c r="J68" s="69" t="s">
        <v>398</v>
      </c>
      <c r="K68" s="70">
        <v>1</v>
      </c>
      <c r="L68" s="333"/>
      <c r="M68" s="339"/>
      <c r="N68" s="71">
        <v>703</v>
      </c>
      <c r="O68" s="72"/>
    </row>
    <row r="69" spans="1:15" ht="16.5" customHeight="1" x14ac:dyDescent="0.2">
      <c r="A69" s="63">
        <v>1</v>
      </c>
      <c r="B69" s="63" t="s">
        <v>551</v>
      </c>
      <c r="C69" s="87" t="s">
        <v>2790</v>
      </c>
      <c r="D69" s="83"/>
      <c r="E69" s="106"/>
      <c r="F69" s="335" t="s">
        <v>399</v>
      </c>
      <c r="G69" s="66" t="s">
        <v>398</v>
      </c>
      <c r="H69" s="67">
        <v>0.7</v>
      </c>
      <c r="I69" s="68"/>
      <c r="J69" s="69"/>
      <c r="K69" s="70"/>
      <c r="L69" s="333"/>
      <c r="M69" s="339"/>
      <c r="N69" s="71">
        <v>492</v>
      </c>
      <c r="O69" s="72"/>
    </row>
    <row r="70" spans="1:15" ht="16.5" customHeight="1" x14ac:dyDescent="0.2">
      <c r="A70" s="63">
        <v>1</v>
      </c>
      <c r="B70" s="63" t="s">
        <v>552</v>
      </c>
      <c r="C70" s="87" t="s">
        <v>2791</v>
      </c>
      <c r="D70" s="124"/>
      <c r="E70" s="113"/>
      <c r="F70" s="340"/>
      <c r="G70" s="74"/>
      <c r="H70" s="75"/>
      <c r="I70" s="68" t="s">
        <v>397</v>
      </c>
      <c r="J70" s="69" t="s">
        <v>398</v>
      </c>
      <c r="K70" s="70">
        <v>1</v>
      </c>
      <c r="L70" s="76" t="s">
        <v>398</v>
      </c>
      <c r="M70" s="75">
        <v>0.7</v>
      </c>
      <c r="N70" s="71">
        <v>492</v>
      </c>
      <c r="O70" s="79"/>
    </row>
    <row r="71" spans="1:15" ht="16.5" customHeight="1" x14ac:dyDescent="0.2">
      <c r="A71" s="44">
        <v>1</v>
      </c>
      <c r="B71" s="44">
        <v>3143</v>
      </c>
      <c r="C71" s="45" t="s">
        <v>2792</v>
      </c>
      <c r="D71" s="327" t="s">
        <v>408</v>
      </c>
      <c r="E71" s="328"/>
      <c r="F71" s="47"/>
      <c r="I71" s="48"/>
      <c r="J71" s="49"/>
      <c r="K71" s="50"/>
      <c r="L71" s="47"/>
      <c r="N71" s="51">
        <v>1087</v>
      </c>
      <c r="O71" s="52" t="s">
        <v>396</v>
      </c>
    </row>
    <row r="72" spans="1:15" ht="16.5" customHeight="1" x14ac:dyDescent="0.2">
      <c r="A72" s="53">
        <v>1</v>
      </c>
      <c r="B72" s="53">
        <v>3144</v>
      </c>
      <c r="C72" s="85" t="s">
        <v>2793</v>
      </c>
      <c r="D72" s="327"/>
      <c r="E72" s="328"/>
      <c r="F72" s="55"/>
      <c r="G72" s="49"/>
      <c r="H72" s="50"/>
      <c r="I72" s="56" t="s">
        <v>397</v>
      </c>
      <c r="J72" s="57" t="s">
        <v>398</v>
      </c>
      <c r="K72" s="58">
        <v>1</v>
      </c>
      <c r="L72" s="47"/>
      <c r="N72" s="59">
        <v>1087</v>
      </c>
      <c r="O72" s="60"/>
    </row>
    <row r="73" spans="1:15" ht="16.5" customHeight="1" x14ac:dyDescent="0.2">
      <c r="A73" s="53">
        <v>1</v>
      </c>
      <c r="B73" s="53">
        <v>3145</v>
      </c>
      <c r="C73" s="85" t="s">
        <v>2794</v>
      </c>
      <c r="D73" s="327"/>
      <c r="E73" s="328"/>
      <c r="F73" s="329" t="s">
        <v>399</v>
      </c>
      <c r="G73" s="61" t="s">
        <v>398</v>
      </c>
      <c r="H73" s="62">
        <v>0.7</v>
      </c>
      <c r="I73" s="56"/>
      <c r="J73" s="57"/>
      <c r="K73" s="58"/>
      <c r="L73" s="47"/>
      <c r="N73" s="59">
        <v>761</v>
      </c>
      <c r="O73" s="60"/>
    </row>
    <row r="74" spans="1:15" ht="16.5" customHeight="1" x14ac:dyDescent="0.2">
      <c r="A74" s="53">
        <v>1</v>
      </c>
      <c r="B74" s="53">
        <v>3146</v>
      </c>
      <c r="C74" s="85" t="s">
        <v>2795</v>
      </c>
      <c r="D74" s="108">
        <v>1087</v>
      </c>
      <c r="E74" s="25" t="s">
        <v>394</v>
      </c>
      <c r="F74" s="330"/>
      <c r="G74" s="49"/>
      <c r="H74" s="50"/>
      <c r="I74" s="56" t="s">
        <v>397</v>
      </c>
      <c r="J74" s="57" t="s">
        <v>398</v>
      </c>
      <c r="K74" s="58">
        <v>1</v>
      </c>
      <c r="L74" s="55"/>
      <c r="M74" s="49"/>
      <c r="N74" s="59">
        <v>761</v>
      </c>
      <c r="O74" s="60"/>
    </row>
    <row r="75" spans="1:15" ht="16.5" customHeight="1" x14ac:dyDescent="0.2">
      <c r="A75" s="63">
        <v>1</v>
      </c>
      <c r="B75" s="63" t="s">
        <v>553</v>
      </c>
      <c r="C75" s="87" t="s">
        <v>2796</v>
      </c>
      <c r="D75" s="83"/>
      <c r="E75" s="106"/>
      <c r="F75" s="65"/>
      <c r="G75" s="66"/>
      <c r="H75" s="67"/>
      <c r="I75" s="68"/>
      <c r="J75" s="69"/>
      <c r="K75" s="70"/>
      <c r="L75" s="298" t="s">
        <v>400</v>
      </c>
      <c r="M75" s="301"/>
      <c r="N75" s="71">
        <v>761</v>
      </c>
      <c r="O75" s="72"/>
    </row>
    <row r="76" spans="1:15" ht="16.5" customHeight="1" x14ac:dyDescent="0.2">
      <c r="A76" s="63">
        <v>1</v>
      </c>
      <c r="B76" s="63" t="s">
        <v>554</v>
      </c>
      <c r="C76" s="87" t="s">
        <v>2797</v>
      </c>
      <c r="D76" s="83"/>
      <c r="E76" s="106"/>
      <c r="F76" s="73"/>
      <c r="G76" s="74"/>
      <c r="H76" s="75"/>
      <c r="I76" s="68" t="s">
        <v>397</v>
      </c>
      <c r="J76" s="69" t="s">
        <v>398</v>
      </c>
      <c r="K76" s="70">
        <v>1</v>
      </c>
      <c r="L76" s="299"/>
      <c r="M76" s="302"/>
      <c r="N76" s="71">
        <v>761</v>
      </c>
      <c r="O76" s="72"/>
    </row>
    <row r="77" spans="1:15" ht="16.5" customHeight="1" x14ac:dyDescent="0.2">
      <c r="A77" s="63">
        <v>1</v>
      </c>
      <c r="B77" s="63" t="s">
        <v>555</v>
      </c>
      <c r="C77" s="87" t="s">
        <v>2798</v>
      </c>
      <c r="D77" s="83"/>
      <c r="E77" s="106"/>
      <c r="F77" s="300" t="s">
        <v>399</v>
      </c>
      <c r="G77" s="66" t="s">
        <v>398</v>
      </c>
      <c r="H77" s="67">
        <v>0.7</v>
      </c>
      <c r="I77" s="68"/>
      <c r="J77" s="69"/>
      <c r="K77" s="70"/>
      <c r="L77" s="299"/>
      <c r="M77" s="302"/>
      <c r="N77" s="71">
        <v>533</v>
      </c>
      <c r="O77" s="72"/>
    </row>
    <row r="78" spans="1:15" ht="16.5" customHeight="1" x14ac:dyDescent="0.2">
      <c r="A78" s="63">
        <v>1</v>
      </c>
      <c r="B78" s="63" t="s">
        <v>556</v>
      </c>
      <c r="C78" s="87" t="s">
        <v>2799</v>
      </c>
      <c r="D78" s="83"/>
      <c r="E78" s="106"/>
      <c r="F78" s="304"/>
      <c r="G78" s="74"/>
      <c r="H78" s="75"/>
      <c r="I78" s="68" t="s">
        <v>397</v>
      </c>
      <c r="J78" s="69" t="s">
        <v>398</v>
      </c>
      <c r="K78" s="70">
        <v>1</v>
      </c>
      <c r="L78" s="76" t="s">
        <v>398</v>
      </c>
      <c r="M78" s="75">
        <v>0.7</v>
      </c>
      <c r="N78" s="71">
        <v>533</v>
      </c>
      <c r="O78" s="72"/>
    </row>
    <row r="79" spans="1:15" ht="16.5" customHeight="1" x14ac:dyDescent="0.2">
      <c r="A79" s="53">
        <v>1</v>
      </c>
      <c r="B79" s="53">
        <v>3147</v>
      </c>
      <c r="C79" s="85" t="s">
        <v>2800</v>
      </c>
      <c r="D79" s="325" t="s">
        <v>409</v>
      </c>
      <c r="E79" s="326"/>
      <c r="F79" s="77"/>
      <c r="G79" s="61"/>
      <c r="H79" s="62"/>
      <c r="I79" s="56"/>
      <c r="J79" s="57"/>
      <c r="K79" s="58"/>
      <c r="L79" s="77"/>
      <c r="M79" s="61"/>
      <c r="N79" s="59">
        <v>1170</v>
      </c>
      <c r="O79" s="60"/>
    </row>
    <row r="80" spans="1:15" ht="16.5" customHeight="1" x14ac:dyDescent="0.2">
      <c r="A80" s="53">
        <v>1</v>
      </c>
      <c r="B80" s="53">
        <v>3148</v>
      </c>
      <c r="C80" s="85" t="s">
        <v>2801</v>
      </c>
      <c r="D80" s="327"/>
      <c r="E80" s="328"/>
      <c r="F80" s="55"/>
      <c r="G80" s="49"/>
      <c r="H80" s="50"/>
      <c r="I80" s="56" t="s">
        <v>397</v>
      </c>
      <c r="J80" s="57" t="s">
        <v>398</v>
      </c>
      <c r="K80" s="58">
        <v>1</v>
      </c>
      <c r="L80" s="47"/>
      <c r="N80" s="59">
        <v>1170</v>
      </c>
      <c r="O80" s="60"/>
    </row>
    <row r="81" spans="1:15" ht="16.5" customHeight="1" x14ac:dyDescent="0.2">
      <c r="A81" s="53">
        <v>1</v>
      </c>
      <c r="B81" s="53">
        <v>3149</v>
      </c>
      <c r="C81" s="85" t="s">
        <v>2802</v>
      </c>
      <c r="D81" s="327"/>
      <c r="E81" s="328"/>
      <c r="F81" s="329" t="s">
        <v>399</v>
      </c>
      <c r="G81" s="61" t="s">
        <v>398</v>
      </c>
      <c r="H81" s="62">
        <v>0.7</v>
      </c>
      <c r="I81" s="56"/>
      <c r="J81" s="57"/>
      <c r="K81" s="58"/>
      <c r="L81" s="47"/>
      <c r="N81" s="59">
        <v>819</v>
      </c>
      <c r="O81" s="60"/>
    </row>
    <row r="82" spans="1:15" ht="16.5" customHeight="1" x14ac:dyDescent="0.2">
      <c r="A82" s="53">
        <v>1</v>
      </c>
      <c r="B82" s="53">
        <v>3150</v>
      </c>
      <c r="C82" s="85" t="s">
        <v>2803</v>
      </c>
      <c r="D82" s="108">
        <v>1170</v>
      </c>
      <c r="E82" s="25" t="s">
        <v>394</v>
      </c>
      <c r="F82" s="330"/>
      <c r="G82" s="49"/>
      <c r="H82" s="50"/>
      <c r="I82" s="56" t="s">
        <v>397</v>
      </c>
      <c r="J82" s="57" t="s">
        <v>398</v>
      </c>
      <c r="K82" s="58">
        <v>1</v>
      </c>
      <c r="L82" s="55"/>
      <c r="M82" s="49"/>
      <c r="N82" s="59">
        <v>819</v>
      </c>
      <c r="O82" s="60"/>
    </row>
    <row r="83" spans="1:15" ht="16.5" customHeight="1" x14ac:dyDescent="0.2">
      <c r="A83" s="63">
        <v>1</v>
      </c>
      <c r="B83" s="63" t="s">
        <v>557</v>
      </c>
      <c r="C83" s="87" t="s">
        <v>2804</v>
      </c>
      <c r="D83" s="83"/>
      <c r="E83" s="106"/>
      <c r="F83" s="65"/>
      <c r="G83" s="66"/>
      <c r="H83" s="67"/>
      <c r="I83" s="68"/>
      <c r="J83" s="69"/>
      <c r="K83" s="70"/>
      <c r="L83" s="331" t="s">
        <v>400</v>
      </c>
      <c r="M83" s="338"/>
      <c r="N83" s="71">
        <v>819</v>
      </c>
      <c r="O83" s="72"/>
    </row>
    <row r="84" spans="1:15" ht="16.5" customHeight="1" x14ac:dyDescent="0.2">
      <c r="A84" s="63">
        <v>1</v>
      </c>
      <c r="B84" s="63" t="s">
        <v>558</v>
      </c>
      <c r="C84" s="87" t="s">
        <v>2805</v>
      </c>
      <c r="D84" s="83"/>
      <c r="E84" s="106"/>
      <c r="F84" s="73"/>
      <c r="G84" s="74"/>
      <c r="H84" s="75"/>
      <c r="I84" s="68" t="s">
        <v>397</v>
      </c>
      <c r="J84" s="69" t="s">
        <v>398</v>
      </c>
      <c r="K84" s="70">
        <v>1</v>
      </c>
      <c r="L84" s="333"/>
      <c r="M84" s="339"/>
      <c r="N84" s="71">
        <v>819</v>
      </c>
      <c r="O84" s="72"/>
    </row>
    <row r="85" spans="1:15" ht="16.5" customHeight="1" x14ac:dyDescent="0.2">
      <c r="A85" s="63">
        <v>1</v>
      </c>
      <c r="B85" s="63" t="s">
        <v>559</v>
      </c>
      <c r="C85" s="87" t="s">
        <v>2806</v>
      </c>
      <c r="D85" s="83"/>
      <c r="E85" s="106"/>
      <c r="F85" s="335" t="s">
        <v>399</v>
      </c>
      <c r="G85" s="66" t="s">
        <v>398</v>
      </c>
      <c r="H85" s="67">
        <v>0.7</v>
      </c>
      <c r="I85" s="68"/>
      <c r="J85" s="69"/>
      <c r="K85" s="70"/>
      <c r="L85" s="333"/>
      <c r="M85" s="339"/>
      <c r="N85" s="71">
        <v>573</v>
      </c>
      <c r="O85" s="72"/>
    </row>
    <row r="86" spans="1:15" ht="16.5" customHeight="1" x14ac:dyDescent="0.2">
      <c r="A86" s="63">
        <v>1</v>
      </c>
      <c r="B86" s="63" t="s">
        <v>560</v>
      </c>
      <c r="C86" s="87" t="s">
        <v>2807</v>
      </c>
      <c r="D86" s="83"/>
      <c r="E86" s="106"/>
      <c r="F86" s="340"/>
      <c r="G86" s="74"/>
      <c r="H86" s="75"/>
      <c r="I86" s="68" t="s">
        <v>397</v>
      </c>
      <c r="J86" s="69" t="s">
        <v>398</v>
      </c>
      <c r="K86" s="70">
        <v>1</v>
      </c>
      <c r="L86" s="76" t="s">
        <v>398</v>
      </c>
      <c r="M86" s="75">
        <v>0.7</v>
      </c>
      <c r="N86" s="71">
        <v>573</v>
      </c>
      <c r="O86" s="72"/>
    </row>
    <row r="87" spans="1:15" ht="16.5" customHeight="1" x14ac:dyDescent="0.2">
      <c r="A87" s="53">
        <v>1</v>
      </c>
      <c r="B87" s="53">
        <v>3151</v>
      </c>
      <c r="C87" s="85" t="s">
        <v>2808</v>
      </c>
      <c r="D87" s="325" t="s">
        <v>410</v>
      </c>
      <c r="E87" s="326"/>
      <c r="F87" s="77"/>
      <c r="G87" s="61"/>
      <c r="H87" s="62"/>
      <c r="I87" s="56"/>
      <c r="J87" s="57"/>
      <c r="K87" s="58"/>
      <c r="L87" s="77"/>
      <c r="M87" s="61"/>
      <c r="N87" s="59">
        <v>1253</v>
      </c>
      <c r="O87" s="60"/>
    </row>
    <row r="88" spans="1:15" ht="16.5" customHeight="1" x14ac:dyDescent="0.2">
      <c r="A88" s="53">
        <v>1</v>
      </c>
      <c r="B88" s="53">
        <v>3152</v>
      </c>
      <c r="C88" s="85" t="s">
        <v>2809</v>
      </c>
      <c r="D88" s="327"/>
      <c r="E88" s="328"/>
      <c r="F88" s="55"/>
      <c r="G88" s="49"/>
      <c r="H88" s="50"/>
      <c r="I88" s="56" t="s">
        <v>397</v>
      </c>
      <c r="J88" s="57" t="s">
        <v>398</v>
      </c>
      <c r="K88" s="58">
        <v>1</v>
      </c>
      <c r="L88" s="47"/>
      <c r="N88" s="59">
        <v>1253</v>
      </c>
      <c r="O88" s="60"/>
    </row>
    <row r="89" spans="1:15" ht="16.5" customHeight="1" x14ac:dyDescent="0.2">
      <c r="A89" s="53">
        <v>1</v>
      </c>
      <c r="B89" s="53">
        <v>3153</v>
      </c>
      <c r="C89" s="85" t="s">
        <v>2810</v>
      </c>
      <c r="D89" s="327"/>
      <c r="E89" s="328"/>
      <c r="F89" s="329" t="s">
        <v>399</v>
      </c>
      <c r="G89" s="61" t="s">
        <v>398</v>
      </c>
      <c r="H89" s="62">
        <v>0.7</v>
      </c>
      <c r="I89" s="56"/>
      <c r="J89" s="57"/>
      <c r="K89" s="58"/>
      <c r="L89" s="47"/>
      <c r="N89" s="59">
        <v>877</v>
      </c>
      <c r="O89" s="60"/>
    </row>
    <row r="90" spans="1:15" ht="16.5" customHeight="1" x14ac:dyDescent="0.2">
      <c r="A90" s="53">
        <v>1</v>
      </c>
      <c r="B90" s="53">
        <v>3154</v>
      </c>
      <c r="C90" s="85" t="s">
        <v>2811</v>
      </c>
      <c r="D90" s="108">
        <v>1253</v>
      </c>
      <c r="E90" s="25" t="s">
        <v>394</v>
      </c>
      <c r="F90" s="330"/>
      <c r="G90" s="49"/>
      <c r="H90" s="50"/>
      <c r="I90" s="56" t="s">
        <v>397</v>
      </c>
      <c r="J90" s="57" t="s">
        <v>398</v>
      </c>
      <c r="K90" s="58">
        <v>1</v>
      </c>
      <c r="L90" s="55"/>
      <c r="M90" s="49"/>
      <c r="N90" s="59">
        <v>877</v>
      </c>
      <c r="O90" s="60"/>
    </row>
    <row r="91" spans="1:15" ht="16.5" customHeight="1" x14ac:dyDescent="0.2">
      <c r="A91" s="63">
        <v>1</v>
      </c>
      <c r="B91" s="63" t="s">
        <v>561</v>
      </c>
      <c r="C91" s="87" t="s">
        <v>2812</v>
      </c>
      <c r="D91" s="83"/>
      <c r="E91" s="106"/>
      <c r="F91" s="65"/>
      <c r="G91" s="66"/>
      <c r="H91" s="67"/>
      <c r="I91" s="68"/>
      <c r="J91" s="69"/>
      <c r="K91" s="70"/>
      <c r="L91" s="331" t="s">
        <v>400</v>
      </c>
      <c r="M91" s="338"/>
      <c r="N91" s="71">
        <v>877</v>
      </c>
      <c r="O91" s="72"/>
    </row>
    <row r="92" spans="1:15" ht="16.5" customHeight="1" x14ac:dyDescent="0.2">
      <c r="A92" s="63">
        <v>1</v>
      </c>
      <c r="B92" s="63" t="s">
        <v>562</v>
      </c>
      <c r="C92" s="87" t="s">
        <v>2813</v>
      </c>
      <c r="D92" s="83"/>
      <c r="E92" s="106"/>
      <c r="F92" s="73"/>
      <c r="G92" s="74"/>
      <c r="H92" s="75"/>
      <c r="I92" s="68" t="s">
        <v>397</v>
      </c>
      <c r="J92" s="69" t="s">
        <v>398</v>
      </c>
      <c r="K92" s="70">
        <v>1</v>
      </c>
      <c r="L92" s="333"/>
      <c r="M92" s="339"/>
      <c r="N92" s="71">
        <v>877</v>
      </c>
      <c r="O92" s="72"/>
    </row>
    <row r="93" spans="1:15" ht="16.5" customHeight="1" x14ac:dyDescent="0.2">
      <c r="A93" s="63">
        <v>1</v>
      </c>
      <c r="B93" s="63" t="s">
        <v>563</v>
      </c>
      <c r="C93" s="87" t="s">
        <v>2814</v>
      </c>
      <c r="D93" s="83"/>
      <c r="E93" s="106"/>
      <c r="F93" s="335" t="s">
        <v>399</v>
      </c>
      <c r="G93" s="66" t="s">
        <v>398</v>
      </c>
      <c r="H93" s="67">
        <v>0.7</v>
      </c>
      <c r="I93" s="68"/>
      <c r="J93" s="69"/>
      <c r="K93" s="70"/>
      <c r="L93" s="333"/>
      <c r="M93" s="339"/>
      <c r="N93" s="71">
        <v>614</v>
      </c>
      <c r="O93" s="72"/>
    </row>
    <row r="94" spans="1:15" ht="16.5" customHeight="1" x14ac:dyDescent="0.2">
      <c r="A94" s="63">
        <v>1</v>
      </c>
      <c r="B94" s="63" t="s">
        <v>564</v>
      </c>
      <c r="C94" s="87" t="s">
        <v>2815</v>
      </c>
      <c r="D94" s="83"/>
      <c r="E94" s="106"/>
      <c r="F94" s="340"/>
      <c r="G94" s="74"/>
      <c r="H94" s="75"/>
      <c r="I94" s="68" t="s">
        <v>397</v>
      </c>
      <c r="J94" s="69" t="s">
        <v>398</v>
      </c>
      <c r="K94" s="70">
        <v>1</v>
      </c>
      <c r="L94" s="76" t="s">
        <v>398</v>
      </c>
      <c r="M94" s="75">
        <v>0.7</v>
      </c>
      <c r="N94" s="71">
        <v>614</v>
      </c>
      <c r="O94" s="72"/>
    </row>
    <row r="95" spans="1:15" ht="16.5" customHeight="1" x14ac:dyDescent="0.2">
      <c r="A95" s="53">
        <v>1</v>
      </c>
      <c r="B95" s="53">
        <v>3155</v>
      </c>
      <c r="C95" s="85" t="s">
        <v>2816</v>
      </c>
      <c r="D95" s="325" t="s">
        <v>411</v>
      </c>
      <c r="E95" s="326"/>
      <c r="F95" s="77"/>
      <c r="G95" s="61"/>
      <c r="H95" s="62"/>
      <c r="I95" s="56"/>
      <c r="J95" s="57"/>
      <c r="K95" s="58"/>
      <c r="L95" s="77"/>
      <c r="M95" s="61"/>
      <c r="N95" s="59">
        <v>1336</v>
      </c>
      <c r="O95" s="60"/>
    </row>
    <row r="96" spans="1:15" ht="16.5" customHeight="1" x14ac:dyDescent="0.2">
      <c r="A96" s="53">
        <v>1</v>
      </c>
      <c r="B96" s="53">
        <v>3156</v>
      </c>
      <c r="C96" s="85" t="s">
        <v>2817</v>
      </c>
      <c r="D96" s="327"/>
      <c r="E96" s="328"/>
      <c r="F96" s="55"/>
      <c r="G96" s="49"/>
      <c r="H96" s="50"/>
      <c r="I96" s="56" t="s">
        <v>397</v>
      </c>
      <c r="J96" s="57" t="s">
        <v>398</v>
      </c>
      <c r="K96" s="58">
        <v>1</v>
      </c>
      <c r="L96" s="47"/>
      <c r="N96" s="59">
        <v>1336</v>
      </c>
      <c r="O96" s="60"/>
    </row>
    <row r="97" spans="1:15" ht="16.5" customHeight="1" x14ac:dyDescent="0.2">
      <c r="A97" s="53">
        <v>1</v>
      </c>
      <c r="B97" s="53">
        <v>3157</v>
      </c>
      <c r="C97" s="85" t="s">
        <v>2818</v>
      </c>
      <c r="D97" s="327"/>
      <c r="E97" s="328"/>
      <c r="F97" s="329" t="s">
        <v>399</v>
      </c>
      <c r="G97" s="61" t="s">
        <v>398</v>
      </c>
      <c r="H97" s="62">
        <v>0.7</v>
      </c>
      <c r="I97" s="56"/>
      <c r="J97" s="57"/>
      <c r="K97" s="58"/>
      <c r="L97" s="47"/>
      <c r="N97" s="59">
        <v>935</v>
      </c>
      <c r="O97" s="60"/>
    </row>
    <row r="98" spans="1:15" ht="16.5" customHeight="1" x14ac:dyDescent="0.2">
      <c r="A98" s="53">
        <v>1</v>
      </c>
      <c r="B98" s="53">
        <v>3158</v>
      </c>
      <c r="C98" s="85" t="s">
        <v>2819</v>
      </c>
      <c r="D98" s="108">
        <v>1336</v>
      </c>
      <c r="E98" s="25" t="s">
        <v>394</v>
      </c>
      <c r="F98" s="330"/>
      <c r="G98" s="49"/>
      <c r="H98" s="50"/>
      <c r="I98" s="56" t="s">
        <v>397</v>
      </c>
      <c r="J98" s="57" t="s">
        <v>398</v>
      </c>
      <c r="K98" s="58">
        <v>1</v>
      </c>
      <c r="L98" s="55"/>
      <c r="M98" s="49"/>
      <c r="N98" s="59">
        <v>935</v>
      </c>
      <c r="O98" s="60"/>
    </row>
    <row r="99" spans="1:15" ht="16.5" customHeight="1" x14ac:dyDescent="0.2">
      <c r="A99" s="63">
        <v>1</v>
      </c>
      <c r="B99" s="63" t="s">
        <v>565</v>
      </c>
      <c r="C99" s="87" t="s">
        <v>2820</v>
      </c>
      <c r="D99" s="83"/>
      <c r="E99" s="106"/>
      <c r="F99" s="65"/>
      <c r="G99" s="66"/>
      <c r="H99" s="67"/>
      <c r="I99" s="68"/>
      <c r="J99" s="69"/>
      <c r="K99" s="70"/>
      <c r="L99" s="331" t="s">
        <v>400</v>
      </c>
      <c r="M99" s="338"/>
      <c r="N99" s="71">
        <v>935</v>
      </c>
      <c r="O99" s="72"/>
    </row>
    <row r="100" spans="1:15" ht="16.5" customHeight="1" x14ac:dyDescent="0.2">
      <c r="A100" s="63">
        <v>1</v>
      </c>
      <c r="B100" s="63" t="s">
        <v>566</v>
      </c>
      <c r="C100" s="87" t="s">
        <v>2821</v>
      </c>
      <c r="D100" s="83"/>
      <c r="E100" s="106"/>
      <c r="F100" s="73"/>
      <c r="G100" s="74"/>
      <c r="H100" s="75"/>
      <c r="I100" s="68" t="s">
        <v>397</v>
      </c>
      <c r="J100" s="69" t="s">
        <v>398</v>
      </c>
      <c r="K100" s="70">
        <v>1</v>
      </c>
      <c r="L100" s="333"/>
      <c r="M100" s="339"/>
      <c r="N100" s="71">
        <v>935</v>
      </c>
      <c r="O100" s="72"/>
    </row>
    <row r="101" spans="1:15" ht="16.5" customHeight="1" x14ac:dyDescent="0.2">
      <c r="A101" s="63">
        <v>1</v>
      </c>
      <c r="B101" s="63" t="s">
        <v>567</v>
      </c>
      <c r="C101" s="87" t="s">
        <v>2822</v>
      </c>
      <c r="D101" s="83"/>
      <c r="E101" s="106"/>
      <c r="F101" s="335" t="s">
        <v>399</v>
      </c>
      <c r="G101" s="66" t="s">
        <v>398</v>
      </c>
      <c r="H101" s="67">
        <v>0.7</v>
      </c>
      <c r="I101" s="68"/>
      <c r="J101" s="69"/>
      <c r="K101" s="70"/>
      <c r="L101" s="333"/>
      <c r="M101" s="339"/>
      <c r="N101" s="71">
        <v>655</v>
      </c>
      <c r="O101" s="72"/>
    </row>
    <row r="102" spans="1:15" ht="16.5" customHeight="1" x14ac:dyDescent="0.2">
      <c r="A102" s="63">
        <v>1</v>
      </c>
      <c r="B102" s="63" t="s">
        <v>568</v>
      </c>
      <c r="C102" s="87" t="s">
        <v>2823</v>
      </c>
      <c r="D102" s="83"/>
      <c r="E102" s="106"/>
      <c r="F102" s="340"/>
      <c r="G102" s="74"/>
      <c r="H102" s="75"/>
      <c r="I102" s="68" t="s">
        <v>397</v>
      </c>
      <c r="J102" s="69" t="s">
        <v>398</v>
      </c>
      <c r="K102" s="70">
        <v>1</v>
      </c>
      <c r="L102" s="76" t="s">
        <v>398</v>
      </c>
      <c r="M102" s="75">
        <v>0.7</v>
      </c>
      <c r="N102" s="71">
        <v>655</v>
      </c>
      <c r="O102" s="72"/>
    </row>
    <row r="103" spans="1:15" ht="16.5" customHeight="1" x14ac:dyDescent="0.2">
      <c r="A103" s="53">
        <v>1</v>
      </c>
      <c r="B103" s="53">
        <v>3159</v>
      </c>
      <c r="C103" s="85" t="s">
        <v>2824</v>
      </c>
      <c r="D103" s="325" t="s">
        <v>412</v>
      </c>
      <c r="E103" s="326"/>
      <c r="F103" s="77"/>
      <c r="G103" s="61"/>
      <c r="H103" s="62"/>
      <c r="I103" s="56"/>
      <c r="J103" s="57"/>
      <c r="K103" s="58"/>
      <c r="L103" s="77"/>
      <c r="M103" s="61"/>
      <c r="N103" s="59">
        <v>1419</v>
      </c>
      <c r="O103" s="60"/>
    </row>
    <row r="104" spans="1:15" ht="16.5" customHeight="1" x14ac:dyDescent="0.2">
      <c r="A104" s="53">
        <v>1</v>
      </c>
      <c r="B104" s="53">
        <v>3160</v>
      </c>
      <c r="C104" s="85" t="s">
        <v>2825</v>
      </c>
      <c r="D104" s="327"/>
      <c r="E104" s="328"/>
      <c r="F104" s="55"/>
      <c r="G104" s="49"/>
      <c r="H104" s="50"/>
      <c r="I104" s="56" t="s">
        <v>397</v>
      </c>
      <c r="J104" s="57" t="s">
        <v>398</v>
      </c>
      <c r="K104" s="58">
        <v>1</v>
      </c>
      <c r="L104" s="47"/>
      <c r="N104" s="59">
        <v>1419</v>
      </c>
      <c r="O104" s="60"/>
    </row>
    <row r="105" spans="1:15" ht="16.5" customHeight="1" x14ac:dyDescent="0.2">
      <c r="A105" s="53">
        <v>1</v>
      </c>
      <c r="B105" s="53">
        <v>3161</v>
      </c>
      <c r="C105" s="85" t="s">
        <v>2826</v>
      </c>
      <c r="D105" s="327"/>
      <c r="E105" s="328"/>
      <c r="F105" s="329" t="s">
        <v>399</v>
      </c>
      <c r="G105" s="61" t="s">
        <v>398</v>
      </c>
      <c r="H105" s="62">
        <v>0.7</v>
      </c>
      <c r="I105" s="56"/>
      <c r="J105" s="57"/>
      <c r="K105" s="58"/>
      <c r="L105" s="47"/>
      <c r="N105" s="59">
        <v>993</v>
      </c>
      <c r="O105" s="60"/>
    </row>
    <row r="106" spans="1:15" ht="16.5" customHeight="1" x14ac:dyDescent="0.2">
      <c r="A106" s="53">
        <v>1</v>
      </c>
      <c r="B106" s="53">
        <v>3162</v>
      </c>
      <c r="C106" s="85" t="s">
        <v>2827</v>
      </c>
      <c r="D106" s="108">
        <v>1419</v>
      </c>
      <c r="E106" s="25" t="s">
        <v>394</v>
      </c>
      <c r="F106" s="330"/>
      <c r="G106" s="49"/>
      <c r="H106" s="50"/>
      <c r="I106" s="56" t="s">
        <v>397</v>
      </c>
      <c r="J106" s="57" t="s">
        <v>398</v>
      </c>
      <c r="K106" s="58">
        <v>1</v>
      </c>
      <c r="L106" s="55"/>
      <c r="M106" s="49"/>
      <c r="N106" s="59">
        <v>993</v>
      </c>
      <c r="O106" s="60"/>
    </row>
    <row r="107" spans="1:15" ht="16.5" customHeight="1" x14ac:dyDescent="0.2">
      <c r="A107" s="63">
        <v>1</v>
      </c>
      <c r="B107" s="63" t="s">
        <v>569</v>
      </c>
      <c r="C107" s="87" t="s">
        <v>2828</v>
      </c>
      <c r="D107" s="83"/>
      <c r="E107" s="106"/>
      <c r="F107" s="65"/>
      <c r="G107" s="66"/>
      <c r="H107" s="67"/>
      <c r="I107" s="68"/>
      <c r="J107" s="69"/>
      <c r="K107" s="70"/>
      <c r="L107" s="331" t="s">
        <v>400</v>
      </c>
      <c r="M107" s="338"/>
      <c r="N107" s="71">
        <v>993</v>
      </c>
      <c r="O107" s="72"/>
    </row>
    <row r="108" spans="1:15" ht="16.5" customHeight="1" x14ac:dyDescent="0.2">
      <c r="A108" s="63">
        <v>1</v>
      </c>
      <c r="B108" s="63" t="s">
        <v>570</v>
      </c>
      <c r="C108" s="87" t="s">
        <v>2829</v>
      </c>
      <c r="D108" s="83"/>
      <c r="E108" s="106"/>
      <c r="F108" s="73"/>
      <c r="G108" s="74"/>
      <c r="H108" s="75"/>
      <c r="I108" s="68" t="s">
        <v>397</v>
      </c>
      <c r="J108" s="69" t="s">
        <v>398</v>
      </c>
      <c r="K108" s="70">
        <v>1</v>
      </c>
      <c r="L108" s="333"/>
      <c r="M108" s="339"/>
      <c r="N108" s="71">
        <v>993</v>
      </c>
      <c r="O108" s="72"/>
    </row>
    <row r="109" spans="1:15" ht="16.5" customHeight="1" x14ac:dyDescent="0.2">
      <c r="A109" s="63">
        <v>1</v>
      </c>
      <c r="B109" s="63" t="s">
        <v>571</v>
      </c>
      <c r="C109" s="87" t="s">
        <v>2830</v>
      </c>
      <c r="D109" s="83"/>
      <c r="E109" s="106"/>
      <c r="F109" s="335" t="s">
        <v>399</v>
      </c>
      <c r="G109" s="66" t="s">
        <v>398</v>
      </c>
      <c r="H109" s="67">
        <v>0.7</v>
      </c>
      <c r="I109" s="68"/>
      <c r="J109" s="69"/>
      <c r="K109" s="70"/>
      <c r="L109" s="333"/>
      <c r="M109" s="339"/>
      <c r="N109" s="71">
        <v>695</v>
      </c>
      <c r="O109" s="72"/>
    </row>
    <row r="110" spans="1:15" ht="16.5" customHeight="1" x14ac:dyDescent="0.2">
      <c r="A110" s="63">
        <v>1</v>
      </c>
      <c r="B110" s="63" t="s">
        <v>572</v>
      </c>
      <c r="C110" s="87" t="s">
        <v>2831</v>
      </c>
      <c r="D110" s="83"/>
      <c r="E110" s="106"/>
      <c r="F110" s="340"/>
      <c r="G110" s="74"/>
      <c r="H110" s="75"/>
      <c r="I110" s="68" t="s">
        <v>397</v>
      </c>
      <c r="J110" s="69" t="s">
        <v>398</v>
      </c>
      <c r="K110" s="70">
        <v>1</v>
      </c>
      <c r="L110" s="76" t="s">
        <v>398</v>
      </c>
      <c r="M110" s="75">
        <v>0.7</v>
      </c>
      <c r="N110" s="71">
        <v>695</v>
      </c>
      <c r="O110" s="72"/>
    </row>
    <row r="111" spans="1:15" ht="16.5" customHeight="1" x14ac:dyDescent="0.2">
      <c r="A111" s="53">
        <v>1</v>
      </c>
      <c r="B111" s="53">
        <v>3163</v>
      </c>
      <c r="C111" s="85" t="s">
        <v>2832</v>
      </c>
      <c r="D111" s="325" t="s">
        <v>413</v>
      </c>
      <c r="E111" s="326"/>
      <c r="F111" s="77"/>
      <c r="G111" s="61"/>
      <c r="H111" s="62"/>
      <c r="I111" s="56"/>
      <c r="J111" s="57"/>
      <c r="K111" s="58"/>
      <c r="L111" s="77"/>
      <c r="M111" s="61"/>
      <c r="N111" s="59">
        <v>1502</v>
      </c>
      <c r="O111" s="60"/>
    </row>
    <row r="112" spans="1:15" ht="16.5" customHeight="1" x14ac:dyDescent="0.2">
      <c r="A112" s="53">
        <v>1</v>
      </c>
      <c r="B112" s="53">
        <v>3164</v>
      </c>
      <c r="C112" s="85" t="s">
        <v>2833</v>
      </c>
      <c r="D112" s="327"/>
      <c r="E112" s="328"/>
      <c r="F112" s="55"/>
      <c r="G112" s="49"/>
      <c r="H112" s="50"/>
      <c r="I112" s="56" t="s">
        <v>397</v>
      </c>
      <c r="J112" s="57" t="s">
        <v>398</v>
      </c>
      <c r="K112" s="58">
        <v>1</v>
      </c>
      <c r="L112" s="47"/>
      <c r="N112" s="59">
        <v>1502</v>
      </c>
      <c r="O112" s="60"/>
    </row>
    <row r="113" spans="1:15" ht="16.5" customHeight="1" x14ac:dyDescent="0.2">
      <c r="A113" s="53">
        <v>1</v>
      </c>
      <c r="B113" s="53">
        <v>3165</v>
      </c>
      <c r="C113" s="85" t="s">
        <v>2834</v>
      </c>
      <c r="D113" s="327"/>
      <c r="E113" s="328"/>
      <c r="F113" s="329" t="s">
        <v>399</v>
      </c>
      <c r="G113" s="61" t="s">
        <v>398</v>
      </c>
      <c r="H113" s="62">
        <v>0.7</v>
      </c>
      <c r="I113" s="56"/>
      <c r="J113" s="57"/>
      <c r="K113" s="58"/>
      <c r="L113" s="47"/>
      <c r="N113" s="59">
        <v>1051</v>
      </c>
      <c r="O113" s="60"/>
    </row>
    <row r="114" spans="1:15" ht="16.5" customHeight="1" x14ac:dyDescent="0.2">
      <c r="A114" s="53">
        <v>1</v>
      </c>
      <c r="B114" s="53">
        <v>3166</v>
      </c>
      <c r="C114" s="85" t="s">
        <v>2835</v>
      </c>
      <c r="D114" s="108">
        <v>1502</v>
      </c>
      <c r="E114" s="25" t="s">
        <v>394</v>
      </c>
      <c r="F114" s="330"/>
      <c r="G114" s="49"/>
      <c r="H114" s="50"/>
      <c r="I114" s="56" t="s">
        <v>397</v>
      </c>
      <c r="J114" s="57" t="s">
        <v>398</v>
      </c>
      <c r="K114" s="58">
        <v>1</v>
      </c>
      <c r="L114" s="55"/>
      <c r="M114" s="49"/>
      <c r="N114" s="59">
        <v>1051</v>
      </c>
      <c r="O114" s="60"/>
    </row>
    <row r="115" spans="1:15" ht="16.5" customHeight="1" x14ac:dyDescent="0.2">
      <c r="A115" s="63">
        <v>1</v>
      </c>
      <c r="B115" s="63" t="s">
        <v>573</v>
      </c>
      <c r="C115" s="87" t="s">
        <v>2836</v>
      </c>
      <c r="D115" s="83"/>
      <c r="E115" s="106"/>
      <c r="F115" s="65"/>
      <c r="G115" s="66"/>
      <c r="H115" s="67"/>
      <c r="I115" s="68"/>
      <c r="J115" s="69"/>
      <c r="K115" s="70"/>
      <c r="L115" s="331" t="s">
        <v>400</v>
      </c>
      <c r="M115" s="338"/>
      <c r="N115" s="71">
        <v>1051</v>
      </c>
      <c r="O115" s="72"/>
    </row>
    <row r="116" spans="1:15" ht="16.5" customHeight="1" x14ac:dyDescent="0.2">
      <c r="A116" s="63">
        <v>1</v>
      </c>
      <c r="B116" s="63" t="s">
        <v>574</v>
      </c>
      <c r="C116" s="87" t="s">
        <v>2837</v>
      </c>
      <c r="D116" s="83"/>
      <c r="E116" s="106"/>
      <c r="F116" s="73"/>
      <c r="G116" s="74"/>
      <c r="H116" s="75"/>
      <c r="I116" s="68" t="s">
        <v>397</v>
      </c>
      <c r="J116" s="69" t="s">
        <v>398</v>
      </c>
      <c r="K116" s="70">
        <v>1</v>
      </c>
      <c r="L116" s="333"/>
      <c r="M116" s="339"/>
      <c r="N116" s="71">
        <v>1051</v>
      </c>
      <c r="O116" s="72"/>
    </row>
    <row r="117" spans="1:15" ht="16.5" customHeight="1" x14ac:dyDescent="0.2">
      <c r="A117" s="63">
        <v>1</v>
      </c>
      <c r="B117" s="63" t="s">
        <v>575</v>
      </c>
      <c r="C117" s="87" t="s">
        <v>2838</v>
      </c>
      <c r="D117" s="83"/>
      <c r="E117" s="106"/>
      <c r="F117" s="335" t="s">
        <v>399</v>
      </c>
      <c r="G117" s="66" t="s">
        <v>398</v>
      </c>
      <c r="H117" s="67">
        <v>0.7</v>
      </c>
      <c r="I117" s="68"/>
      <c r="J117" s="69"/>
      <c r="K117" s="70"/>
      <c r="L117" s="333"/>
      <c r="M117" s="339"/>
      <c r="N117" s="71">
        <v>736</v>
      </c>
      <c r="O117" s="72"/>
    </row>
    <row r="118" spans="1:15" ht="16.5" customHeight="1" x14ac:dyDescent="0.2">
      <c r="A118" s="63">
        <v>1</v>
      </c>
      <c r="B118" s="63" t="s">
        <v>576</v>
      </c>
      <c r="C118" s="87" t="s">
        <v>2839</v>
      </c>
      <c r="D118" s="83"/>
      <c r="E118" s="106"/>
      <c r="F118" s="340"/>
      <c r="G118" s="74"/>
      <c r="H118" s="75"/>
      <c r="I118" s="68" t="s">
        <v>397</v>
      </c>
      <c r="J118" s="69" t="s">
        <v>398</v>
      </c>
      <c r="K118" s="70">
        <v>1</v>
      </c>
      <c r="L118" s="76" t="s">
        <v>398</v>
      </c>
      <c r="M118" s="75">
        <v>0.7</v>
      </c>
      <c r="N118" s="71">
        <v>736</v>
      </c>
      <c r="O118" s="72"/>
    </row>
    <row r="119" spans="1:15" ht="16.5" customHeight="1" x14ac:dyDescent="0.2">
      <c r="A119" s="53">
        <v>1</v>
      </c>
      <c r="B119" s="53">
        <v>3167</v>
      </c>
      <c r="C119" s="85" t="s">
        <v>2840</v>
      </c>
      <c r="D119" s="325" t="s">
        <v>414</v>
      </c>
      <c r="E119" s="326"/>
      <c r="F119" s="77"/>
      <c r="G119" s="61"/>
      <c r="H119" s="62"/>
      <c r="I119" s="56"/>
      <c r="J119" s="57"/>
      <c r="K119" s="58"/>
      <c r="L119" s="77"/>
      <c r="M119" s="61"/>
      <c r="N119" s="59">
        <v>1585</v>
      </c>
      <c r="O119" s="60"/>
    </row>
    <row r="120" spans="1:15" ht="16.5" customHeight="1" x14ac:dyDescent="0.2">
      <c r="A120" s="53">
        <v>1</v>
      </c>
      <c r="B120" s="53">
        <v>3168</v>
      </c>
      <c r="C120" s="85" t="s">
        <v>2841</v>
      </c>
      <c r="D120" s="327"/>
      <c r="E120" s="328"/>
      <c r="F120" s="55"/>
      <c r="G120" s="49"/>
      <c r="H120" s="50"/>
      <c r="I120" s="56" t="s">
        <v>397</v>
      </c>
      <c r="J120" s="57" t="s">
        <v>398</v>
      </c>
      <c r="K120" s="58">
        <v>1</v>
      </c>
      <c r="L120" s="47"/>
      <c r="N120" s="59">
        <v>1585</v>
      </c>
      <c r="O120" s="60"/>
    </row>
    <row r="121" spans="1:15" ht="16.5" customHeight="1" x14ac:dyDescent="0.2">
      <c r="A121" s="53">
        <v>1</v>
      </c>
      <c r="B121" s="53">
        <v>3169</v>
      </c>
      <c r="C121" s="85" t="s">
        <v>2842</v>
      </c>
      <c r="D121" s="327"/>
      <c r="E121" s="328"/>
      <c r="F121" s="329" t="s">
        <v>399</v>
      </c>
      <c r="G121" s="61" t="s">
        <v>398</v>
      </c>
      <c r="H121" s="62">
        <v>0.7</v>
      </c>
      <c r="I121" s="56"/>
      <c r="J121" s="57"/>
      <c r="K121" s="58"/>
      <c r="L121" s="47"/>
      <c r="N121" s="59">
        <v>1110</v>
      </c>
      <c r="O121" s="60"/>
    </row>
    <row r="122" spans="1:15" ht="16.5" customHeight="1" x14ac:dyDescent="0.2">
      <c r="A122" s="53">
        <v>1</v>
      </c>
      <c r="B122" s="53">
        <v>3170</v>
      </c>
      <c r="C122" s="85" t="s">
        <v>2843</v>
      </c>
      <c r="D122" s="108">
        <v>1585</v>
      </c>
      <c r="E122" s="25" t="s">
        <v>394</v>
      </c>
      <c r="F122" s="330"/>
      <c r="G122" s="49"/>
      <c r="H122" s="50"/>
      <c r="I122" s="56" t="s">
        <v>397</v>
      </c>
      <c r="J122" s="57" t="s">
        <v>398</v>
      </c>
      <c r="K122" s="58">
        <v>1</v>
      </c>
      <c r="L122" s="55"/>
      <c r="M122" s="49"/>
      <c r="N122" s="59">
        <v>1110</v>
      </c>
      <c r="O122" s="60"/>
    </row>
    <row r="123" spans="1:15" ht="16.5" customHeight="1" x14ac:dyDescent="0.2">
      <c r="A123" s="63">
        <v>1</v>
      </c>
      <c r="B123" s="63" t="s">
        <v>577</v>
      </c>
      <c r="C123" s="87" t="s">
        <v>2844</v>
      </c>
      <c r="D123" s="83"/>
      <c r="E123" s="106"/>
      <c r="F123" s="65"/>
      <c r="G123" s="66"/>
      <c r="H123" s="67"/>
      <c r="I123" s="68"/>
      <c r="J123" s="69"/>
      <c r="K123" s="70"/>
      <c r="L123" s="331" t="s">
        <v>400</v>
      </c>
      <c r="M123" s="338"/>
      <c r="N123" s="71">
        <v>1110</v>
      </c>
      <c r="O123" s="72"/>
    </row>
    <row r="124" spans="1:15" ht="16.5" customHeight="1" x14ac:dyDescent="0.2">
      <c r="A124" s="63">
        <v>1</v>
      </c>
      <c r="B124" s="63" t="s">
        <v>578</v>
      </c>
      <c r="C124" s="87" t="s">
        <v>2845</v>
      </c>
      <c r="D124" s="83"/>
      <c r="E124" s="106"/>
      <c r="F124" s="73"/>
      <c r="G124" s="74"/>
      <c r="H124" s="75"/>
      <c r="I124" s="68" t="s">
        <v>397</v>
      </c>
      <c r="J124" s="69" t="s">
        <v>398</v>
      </c>
      <c r="K124" s="70">
        <v>1</v>
      </c>
      <c r="L124" s="333"/>
      <c r="M124" s="339"/>
      <c r="N124" s="71">
        <v>1110</v>
      </c>
      <c r="O124" s="72"/>
    </row>
    <row r="125" spans="1:15" ht="16.5" customHeight="1" x14ac:dyDescent="0.2">
      <c r="A125" s="63">
        <v>1</v>
      </c>
      <c r="B125" s="63" t="s">
        <v>579</v>
      </c>
      <c r="C125" s="87" t="s">
        <v>2846</v>
      </c>
      <c r="D125" s="83"/>
      <c r="E125" s="106"/>
      <c r="F125" s="335" t="s">
        <v>399</v>
      </c>
      <c r="G125" s="66" t="s">
        <v>398</v>
      </c>
      <c r="H125" s="67">
        <v>0.7</v>
      </c>
      <c r="I125" s="68"/>
      <c r="J125" s="69"/>
      <c r="K125" s="70"/>
      <c r="L125" s="333"/>
      <c r="M125" s="339"/>
      <c r="N125" s="71">
        <v>777</v>
      </c>
      <c r="O125" s="72"/>
    </row>
    <row r="126" spans="1:15" ht="16.5" customHeight="1" x14ac:dyDescent="0.2">
      <c r="A126" s="63">
        <v>1</v>
      </c>
      <c r="B126" s="63" t="s">
        <v>580</v>
      </c>
      <c r="C126" s="87" t="s">
        <v>2847</v>
      </c>
      <c r="D126" s="83"/>
      <c r="E126" s="106"/>
      <c r="F126" s="340"/>
      <c r="G126" s="74"/>
      <c r="H126" s="75"/>
      <c r="I126" s="68" t="s">
        <v>397</v>
      </c>
      <c r="J126" s="69" t="s">
        <v>398</v>
      </c>
      <c r="K126" s="70">
        <v>1</v>
      </c>
      <c r="L126" s="76" t="s">
        <v>398</v>
      </c>
      <c r="M126" s="75">
        <v>0.7</v>
      </c>
      <c r="N126" s="71">
        <v>777</v>
      </c>
      <c r="O126" s="72"/>
    </row>
    <row r="127" spans="1:15" ht="16.5" customHeight="1" x14ac:dyDescent="0.2">
      <c r="A127" s="53">
        <v>1</v>
      </c>
      <c r="B127" s="53">
        <v>3171</v>
      </c>
      <c r="C127" s="85" t="s">
        <v>2848</v>
      </c>
      <c r="D127" s="325" t="s">
        <v>415</v>
      </c>
      <c r="E127" s="326"/>
      <c r="F127" s="77"/>
      <c r="G127" s="61"/>
      <c r="H127" s="62"/>
      <c r="I127" s="56"/>
      <c r="J127" s="57"/>
      <c r="K127" s="58"/>
      <c r="L127" s="77"/>
      <c r="M127" s="61"/>
      <c r="N127" s="59">
        <v>1668</v>
      </c>
      <c r="O127" s="60"/>
    </row>
    <row r="128" spans="1:15" ht="16.5" customHeight="1" x14ac:dyDescent="0.2">
      <c r="A128" s="53">
        <v>1</v>
      </c>
      <c r="B128" s="53">
        <v>3172</v>
      </c>
      <c r="C128" s="85" t="s">
        <v>2849</v>
      </c>
      <c r="D128" s="327"/>
      <c r="E128" s="328"/>
      <c r="F128" s="55"/>
      <c r="G128" s="49"/>
      <c r="H128" s="50"/>
      <c r="I128" s="56" t="s">
        <v>397</v>
      </c>
      <c r="J128" s="57" t="s">
        <v>398</v>
      </c>
      <c r="K128" s="58">
        <v>1</v>
      </c>
      <c r="L128" s="47"/>
      <c r="N128" s="59">
        <v>1668</v>
      </c>
      <c r="O128" s="60"/>
    </row>
    <row r="129" spans="1:15" ht="16.5" customHeight="1" x14ac:dyDescent="0.2">
      <c r="A129" s="53">
        <v>1</v>
      </c>
      <c r="B129" s="53">
        <v>3173</v>
      </c>
      <c r="C129" s="85" t="s">
        <v>2850</v>
      </c>
      <c r="D129" s="327"/>
      <c r="E129" s="328"/>
      <c r="F129" s="329" t="s">
        <v>399</v>
      </c>
      <c r="G129" s="61" t="s">
        <v>398</v>
      </c>
      <c r="H129" s="62">
        <v>0.7</v>
      </c>
      <c r="I129" s="56"/>
      <c r="J129" s="57"/>
      <c r="K129" s="58"/>
      <c r="L129" s="47"/>
      <c r="N129" s="59">
        <v>1168</v>
      </c>
      <c r="O129" s="60"/>
    </row>
    <row r="130" spans="1:15" ht="16.5" customHeight="1" x14ac:dyDescent="0.2">
      <c r="A130" s="53">
        <v>1</v>
      </c>
      <c r="B130" s="53">
        <v>3174</v>
      </c>
      <c r="C130" s="85" t="s">
        <v>2851</v>
      </c>
      <c r="D130" s="108">
        <v>1668</v>
      </c>
      <c r="E130" s="25" t="s">
        <v>394</v>
      </c>
      <c r="F130" s="330"/>
      <c r="G130" s="49"/>
      <c r="H130" s="50"/>
      <c r="I130" s="56" t="s">
        <v>397</v>
      </c>
      <c r="J130" s="57" t="s">
        <v>398</v>
      </c>
      <c r="K130" s="58">
        <v>1</v>
      </c>
      <c r="L130" s="55"/>
      <c r="M130" s="49"/>
      <c r="N130" s="59">
        <v>1168</v>
      </c>
      <c r="O130" s="60"/>
    </row>
    <row r="131" spans="1:15" ht="16.5" customHeight="1" x14ac:dyDescent="0.2">
      <c r="A131" s="63">
        <v>1</v>
      </c>
      <c r="B131" s="63" t="s">
        <v>581</v>
      </c>
      <c r="C131" s="87" t="s">
        <v>2852</v>
      </c>
      <c r="D131" s="83"/>
      <c r="E131" s="106"/>
      <c r="F131" s="65"/>
      <c r="G131" s="66"/>
      <c r="H131" s="67"/>
      <c r="I131" s="68"/>
      <c r="J131" s="69"/>
      <c r="K131" s="70"/>
      <c r="L131" s="331" t="s">
        <v>400</v>
      </c>
      <c r="M131" s="338"/>
      <c r="N131" s="71">
        <v>1168</v>
      </c>
      <c r="O131" s="72"/>
    </row>
    <row r="132" spans="1:15" ht="16.5" customHeight="1" x14ac:dyDescent="0.2">
      <c r="A132" s="63">
        <v>1</v>
      </c>
      <c r="B132" s="63" t="s">
        <v>582</v>
      </c>
      <c r="C132" s="87" t="s">
        <v>2853</v>
      </c>
      <c r="D132" s="83"/>
      <c r="E132" s="106"/>
      <c r="F132" s="73"/>
      <c r="G132" s="74"/>
      <c r="H132" s="75"/>
      <c r="I132" s="68" t="s">
        <v>397</v>
      </c>
      <c r="J132" s="69" t="s">
        <v>398</v>
      </c>
      <c r="K132" s="70">
        <v>1</v>
      </c>
      <c r="L132" s="333"/>
      <c r="M132" s="339"/>
      <c r="N132" s="71">
        <v>1168</v>
      </c>
      <c r="O132" s="72"/>
    </row>
    <row r="133" spans="1:15" ht="16.5" customHeight="1" x14ac:dyDescent="0.2">
      <c r="A133" s="63">
        <v>1</v>
      </c>
      <c r="B133" s="63" t="s">
        <v>583</v>
      </c>
      <c r="C133" s="87" t="s">
        <v>2854</v>
      </c>
      <c r="D133" s="83"/>
      <c r="E133" s="106"/>
      <c r="F133" s="335" t="s">
        <v>399</v>
      </c>
      <c r="G133" s="66" t="s">
        <v>398</v>
      </c>
      <c r="H133" s="67">
        <v>0.7</v>
      </c>
      <c r="I133" s="68"/>
      <c r="J133" s="69"/>
      <c r="K133" s="70"/>
      <c r="L133" s="333"/>
      <c r="M133" s="339"/>
      <c r="N133" s="71">
        <v>818</v>
      </c>
      <c r="O133" s="72"/>
    </row>
    <row r="134" spans="1:15" ht="16.5" customHeight="1" x14ac:dyDescent="0.2">
      <c r="A134" s="63">
        <v>1</v>
      </c>
      <c r="B134" s="63" t="s">
        <v>584</v>
      </c>
      <c r="C134" s="87" t="s">
        <v>2855</v>
      </c>
      <c r="D134" s="83"/>
      <c r="E134" s="106"/>
      <c r="F134" s="340"/>
      <c r="G134" s="74"/>
      <c r="H134" s="75"/>
      <c r="I134" s="68" t="s">
        <v>397</v>
      </c>
      <c r="J134" s="69" t="s">
        <v>398</v>
      </c>
      <c r="K134" s="70">
        <v>1</v>
      </c>
      <c r="L134" s="76" t="s">
        <v>398</v>
      </c>
      <c r="M134" s="75">
        <v>0.7</v>
      </c>
      <c r="N134" s="71">
        <v>818</v>
      </c>
      <c r="O134" s="72"/>
    </row>
    <row r="135" spans="1:15" ht="16.5" customHeight="1" x14ac:dyDescent="0.2">
      <c r="A135" s="53">
        <v>1</v>
      </c>
      <c r="B135" s="53">
        <v>3175</v>
      </c>
      <c r="C135" s="85" t="s">
        <v>2856</v>
      </c>
      <c r="D135" s="325" t="s">
        <v>416</v>
      </c>
      <c r="E135" s="326"/>
      <c r="F135" s="77"/>
      <c r="G135" s="61"/>
      <c r="H135" s="62"/>
      <c r="I135" s="56"/>
      <c r="J135" s="57"/>
      <c r="K135" s="58"/>
      <c r="L135" s="77"/>
      <c r="M135" s="61"/>
      <c r="N135" s="59">
        <v>1751</v>
      </c>
      <c r="O135" s="60"/>
    </row>
    <row r="136" spans="1:15" ht="16.5" customHeight="1" x14ac:dyDescent="0.2">
      <c r="A136" s="53">
        <v>1</v>
      </c>
      <c r="B136" s="53">
        <v>3176</v>
      </c>
      <c r="C136" s="85" t="s">
        <v>2857</v>
      </c>
      <c r="D136" s="327"/>
      <c r="E136" s="328"/>
      <c r="F136" s="55"/>
      <c r="G136" s="49"/>
      <c r="H136" s="50"/>
      <c r="I136" s="56" t="s">
        <v>397</v>
      </c>
      <c r="J136" s="57" t="s">
        <v>398</v>
      </c>
      <c r="K136" s="58">
        <v>1</v>
      </c>
      <c r="L136" s="47"/>
      <c r="N136" s="59">
        <v>1751</v>
      </c>
      <c r="O136" s="60"/>
    </row>
    <row r="137" spans="1:15" ht="16.5" customHeight="1" x14ac:dyDescent="0.2">
      <c r="A137" s="53">
        <v>1</v>
      </c>
      <c r="B137" s="53">
        <v>3177</v>
      </c>
      <c r="C137" s="85" t="s">
        <v>2858</v>
      </c>
      <c r="D137" s="327"/>
      <c r="E137" s="328"/>
      <c r="F137" s="329" t="s">
        <v>399</v>
      </c>
      <c r="G137" s="61" t="s">
        <v>398</v>
      </c>
      <c r="H137" s="62">
        <v>0.7</v>
      </c>
      <c r="I137" s="56"/>
      <c r="J137" s="57"/>
      <c r="K137" s="58"/>
      <c r="L137" s="47"/>
      <c r="N137" s="59">
        <v>1226</v>
      </c>
      <c r="O137" s="60"/>
    </row>
    <row r="138" spans="1:15" ht="16.5" customHeight="1" x14ac:dyDescent="0.2">
      <c r="A138" s="53">
        <v>1</v>
      </c>
      <c r="B138" s="53">
        <v>3178</v>
      </c>
      <c r="C138" s="85" t="s">
        <v>2859</v>
      </c>
      <c r="D138" s="108">
        <v>1751</v>
      </c>
      <c r="E138" s="25" t="s">
        <v>394</v>
      </c>
      <c r="F138" s="330"/>
      <c r="G138" s="49"/>
      <c r="H138" s="50"/>
      <c r="I138" s="56" t="s">
        <v>397</v>
      </c>
      <c r="J138" s="57" t="s">
        <v>398</v>
      </c>
      <c r="K138" s="58">
        <v>1</v>
      </c>
      <c r="L138" s="55"/>
      <c r="M138" s="49"/>
      <c r="N138" s="59">
        <v>1226</v>
      </c>
      <c r="O138" s="60"/>
    </row>
    <row r="139" spans="1:15" ht="16.5" customHeight="1" x14ac:dyDescent="0.2">
      <c r="A139" s="63">
        <v>1</v>
      </c>
      <c r="B139" s="63" t="s">
        <v>585</v>
      </c>
      <c r="C139" s="87" t="s">
        <v>2860</v>
      </c>
      <c r="D139" s="83"/>
      <c r="E139" s="106"/>
      <c r="F139" s="65"/>
      <c r="G139" s="66"/>
      <c r="H139" s="67"/>
      <c r="I139" s="68"/>
      <c r="J139" s="69"/>
      <c r="K139" s="70"/>
      <c r="L139" s="331" t="s">
        <v>400</v>
      </c>
      <c r="M139" s="338"/>
      <c r="N139" s="71">
        <v>1226</v>
      </c>
      <c r="O139" s="72"/>
    </row>
    <row r="140" spans="1:15" ht="16.5" customHeight="1" x14ac:dyDescent="0.2">
      <c r="A140" s="63">
        <v>1</v>
      </c>
      <c r="B140" s="63" t="s">
        <v>586</v>
      </c>
      <c r="C140" s="87" t="s">
        <v>2861</v>
      </c>
      <c r="D140" s="83"/>
      <c r="E140" s="106"/>
      <c r="F140" s="73"/>
      <c r="G140" s="74"/>
      <c r="H140" s="75"/>
      <c r="I140" s="68" t="s">
        <v>397</v>
      </c>
      <c r="J140" s="69" t="s">
        <v>398</v>
      </c>
      <c r="K140" s="70">
        <v>1</v>
      </c>
      <c r="L140" s="333"/>
      <c r="M140" s="339"/>
      <c r="N140" s="71">
        <v>1226</v>
      </c>
      <c r="O140" s="72"/>
    </row>
    <row r="141" spans="1:15" ht="16.5" customHeight="1" x14ac:dyDescent="0.2">
      <c r="A141" s="63">
        <v>1</v>
      </c>
      <c r="B141" s="63" t="s">
        <v>587</v>
      </c>
      <c r="C141" s="87" t="s">
        <v>2862</v>
      </c>
      <c r="D141" s="83"/>
      <c r="E141" s="106"/>
      <c r="F141" s="335" t="s">
        <v>399</v>
      </c>
      <c r="G141" s="66" t="s">
        <v>398</v>
      </c>
      <c r="H141" s="67">
        <v>0.7</v>
      </c>
      <c r="I141" s="68"/>
      <c r="J141" s="69"/>
      <c r="K141" s="70"/>
      <c r="L141" s="333"/>
      <c r="M141" s="339"/>
      <c r="N141" s="71">
        <v>858</v>
      </c>
      <c r="O141" s="72"/>
    </row>
    <row r="142" spans="1:15" ht="16.5" customHeight="1" x14ac:dyDescent="0.2">
      <c r="A142" s="63">
        <v>1</v>
      </c>
      <c r="B142" s="63" t="s">
        <v>588</v>
      </c>
      <c r="C142" s="87" t="s">
        <v>2863</v>
      </c>
      <c r="D142" s="124"/>
      <c r="E142" s="113"/>
      <c r="F142" s="340"/>
      <c r="G142" s="74"/>
      <c r="H142" s="75"/>
      <c r="I142" s="68" t="s">
        <v>397</v>
      </c>
      <c r="J142" s="69" t="s">
        <v>398</v>
      </c>
      <c r="K142" s="70">
        <v>1</v>
      </c>
      <c r="L142" s="76" t="s">
        <v>398</v>
      </c>
      <c r="M142" s="75">
        <v>0.7</v>
      </c>
      <c r="N142" s="71">
        <v>858</v>
      </c>
      <c r="O142" s="79"/>
    </row>
    <row r="143" spans="1:15" ht="16.5" customHeight="1" x14ac:dyDescent="0.2">
      <c r="A143" s="44">
        <v>1</v>
      </c>
      <c r="B143" s="44">
        <v>3179</v>
      </c>
      <c r="C143" s="45" t="s">
        <v>2864</v>
      </c>
      <c r="D143" s="327" t="s">
        <v>417</v>
      </c>
      <c r="E143" s="328"/>
      <c r="F143" s="47"/>
      <c r="I143" s="48"/>
      <c r="J143" s="49"/>
      <c r="K143" s="50"/>
      <c r="L143" s="47"/>
      <c r="N143" s="51">
        <v>1834</v>
      </c>
      <c r="O143" s="52" t="s">
        <v>396</v>
      </c>
    </row>
    <row r="144" spans="1:15" ht="16.5" customHeight="1" x14ac:dyDescent="0.2">
      <c r="A144" s="53">
        <v>1</v>
      </c>
      <c r="B144" s="53">
        <v>3180</v>
      </c>
      <c r="C144" s="85" t="s">
        <v>2865</v>
      </c>
      <c r="D144" s="327"/>
      <c r="E144" s="328"/>
      <c r="F144" s="55"/>
      <c r="G144" s="49"/>
      <c r="H144" s="50"/>
      <c r="I144" s="56" t="s">
        <v>397</v>
      </c>
      <c r="J144" s="57" t="s">
        <v>398</v>
      </c>
      <c r="K144" s="58">
        <v>1</v>
      </c>
      <c r="L144" s="47"/>
      <c r="N144" s="59">
        <v>1834</v>
      </c>
      <c r="O144" s="60"/>
    </row>
    <row r="145" spans="1:15" ht="16.5" customHeight="1" x14ac:dyDescent="0.2">
      <c r="A145" s="53">
        <v>1</v>
      </c>
      <c r="B145" s="53">
        <v>3181</v>
      </c>
      <c r="C145" s="85" t="s">
        <v>2866</v>
      </c>
      <c r="D145" s="327"/>
      <c r="E145" s="328"/>
      <c r="F145" s="329" t="s">
        <v>399</v>
      </c>
      <c r="G145" s="61" t="s">
        <v>398</v>
      </c>
      <c r="H145" s="62">
        <v>0.7</v>
      </c>
      <c r="I145" s="56"/>
      <c r="J145" s="57"/>
      <c r="K145" s="58"/>
      <c r="L145" s="47"/>
      <c r="N145" s="59">
        <v>1284</v>
      </c>
      <c r="O145" s="60"/>
    </row>
    <row r="146" spans="1:15" ht="16.5" customHeight="1" x14ac:dyDescent="0.2">
      <c r="A146" s="53">
        <v>1</v>
      </c>
      <c r="B146" s="53">
        <v>3182</v>
      </c>
      <c r="C146" s="85" t="s">
        <v>2867</v>
      </c>
      <c r="D146" s="108">
        <v>1834</v>
      </c>
      <c r="E146" s="25" t="s">
        <v>394</v>
      </c>
      <c r="F146" s="330"/>
      <c r="G146" s="49"/>
      <c r="H146" s="50"/>
      <c r="I146" s="56" t="s">
        <v>397</v>
      </c>
      <c r="J146" s="57" t="s">
        <v>398</v>
      </c>
      <c r="K146" s="58">
        <v>1</v>
      </c>
      <c r="L146" s="55"/>
      <c r="M146" s="49"/>
      <c r="N146" s="59">
        <v>1284</v>
      </c>
      <c r="O146" s="60"/>
    </row>
    <row r="147" spans="1:15" ht="16.5" customHeight="1" x14ac:dyDescent="0.2">
      <c r="A147" s="63">
        <v>1</v>
      </c>
      <c r="B147" s="63" t="s">
        <v>589</v>
      </c>
      <c r="C147" s="87" t="s">
        <v>2868</v>
      </c>
      <c r="D147" s="83"/>
      <c r="E147" s="106"/>
      <c r="F147" s="65"/>
      <c r="G147" s="66"/>
      <c r="H147" s="67"/>
      <c r="I147" s="68"/>
      <c r="J147" s="69"/>
      <c r="K147" s="70"/>
      <c r="L147" s="331" t="s">
        <v>400</v>
      </c>
      <c r="M147" s="338"/>
      <c r="N147" s="71">
        <v>1284</v>
      </c>
      <c r="O147" s="72"/>
    </row>
    <row r="148" spans="1:15" ht="16.5" customHeight="1" x14ac:dyDescent="0.2">
      <c r="A148" s="63">
        <v>1</v>
      </c>
      <c r="B148" s="63" t="s">
        <v>590</v>
      </c>
      <c r="C148" s="87" t="s">
        <v>2869</v>
      </c>
      <c r="D148" s="83"/>
      <c r="E148" s="106"/>
      <c r="F148" s="73"/>
      <c r="G148" s="74"/>
      <c r="H148" s="75"/>
      <c r="I148" s="68" t="s">
        <v>397</v>
      </c>
      <c r="J148" s="69" t="s">
        <v>398</v>
      </c>
      <c r="K148" s="70">
        <v>1</v>
      </c>
      <c r="L148" s="333"/>
      <c r="M148" s="339"/>
      <c r="N148" s="71">
        <v>1284</v>
      </c>
      <c r="O148" s="72"/>
    </row>
    <row r="149" spans="1:15" ht="16.5" customHeight="1" x14ac:dyDescent="0.2">
      <c r="A149" s="63">
        <v>1</v>
      </c>
      <c r="B149" s="63" t="s">
        <v>591</v>
      </c>
      <c r="C149" s="87" t="s">
        <v>2870</v>
      </c>
      <c r="D149" s="83"/>
      <c r="E149" s="106"/>
      <c r="F149" s="335" t="s">
        <v>399</v>
      </c>
      <c r="G149" s="66" t="s">
        <v>398</v>
      </c>
      <c r="H149" s="67">
        <v>0.7</v>
      </c>
      <c r="I149" s="68"/>
      <c r="J149" s="69"/>
      <c r="K149" s="70"/>
      <c r="L149" s="333"/>
      <c r="M149" s="339"/>
      <c r="N149" s="71">
        <v>899</v>
      </c>
      <c r="O149" s="72"/>
    </row>
    <row r="150" spans="1:15" ht="16.5" customHeight="1" x14ac:dyDescent="0.2">
      <c r="A150" s="63">
        <v>1</v>
      </c>
      <c r="B150" s="63" t="s">
        <v>592</v>
      </c>
      <c r="C150" s="87" t="s">
        <v>2871</v>
      </c>
      <c r="D150" s="83"/>
      <c r="E150" s="106"/>
      <c r="F150" s="340"/>
      <c r="G150" s="74"/>
      <c r="H150" s="75"/>
      <c r="I150" s="68" t="s">
        <v>397</v>
      </c>
      <c r="J150" s="69" t="s">
        <v>398</v>
      </c>
      <c r="K150" s="70">
        <v>1</v>
      </c>
      <c r="L150" s="76" t="s">
        <v>398</v>
      </c>
      <c r="M150" s="75">
        <v>0.7</v>
      </c>
      <c r="N150" s="71">
        <v>899</v>
      </c>
      <c r="O150" s="72"/>
    </row>
    <row r="151" spans="1:15" ht="16.5" customHeight="1" x14ac:dyDescent="0.2">
      <c r="A151" s="53">
        <v>1</v>
      </c>
      <c r="B151" s="53">
        <v>3183</v>
      </c>
      <c r="C151" s="85" t="s">
        <v>2872</v>
      </c>
      <c r="D151" s="325" t="s">
        <v>418</v>
      </c>
      <c r="E151" s="326"/>
      <c r="F151" s="77"/>
      <c r="G151" s="61"/>
      <c r="H151" s="62"/>
      <c r="I151" s="56"/>
      <c r="J151" s="57"/>
      <c r="K151" s="58"/>
      <c r="L151" s="77"/>
      <c r="M151" s="61"/>
      <c r="N151" s="59">
        <v>1917</v>
      </c>
      <c r="O151" s="60"/>
    </row>
    <row r="152" spans="1:15" ht="16.5" customHeight="1" x14ac:dyDescent="0.2">
      <c r="A152" s="53">
        <v>1</v>
      </c>
      <c r="B152" s="53">
        <v>3184</v>
      </c>
      <c r="C152" s="85" t="s">
        <v>2873</v>
      </c>
      <c r="D152" s="327"/>
      <c r="E152" s="328"/>
      <c r="F152" s="55"/>
      <c r="G152" s="49"/>
      <c r="H152" s="50"/>
      <c r="I152" s="56" t="s">
        <v>397</v>
      </c>
      <c r="J152" s="57" t="s">
        <v>398</v>
      </c>
      <c r="K152" s="58">
        <v>1</v>
      </c>
      <c r="L152" s="47"/>
      <c r="N152" s="59">
        <v>1917</v>
      </c>
      <c r="O152" s="60"/>
    </row>
    <row r="153" spans="1:15" ht="16.5" customHeight="1" x14ac:dyDescent="0.2">
      <c r="A153" s="53">
        <v>1</v>
      </c>
      <c r="B153" s="53">
        <v>3185</v>
      </c>
      <c r="C153" s="85" t="s">
        <v>2874</v>
      </c>
      <c r="D153" s="327"/>
      <c r="E153" s="328"/>
      <c r="F153" s="329" t="s">
        <v>399</v>
      </c>
      <c r="G153" s="61" t="s">
        <v>398</v>
      </c>
      <c r="H153" s="62">
        <v>0.7</v>
      </c>
      <c r="I153" s="56"/>
      <c r="J153" s="57"/>
      <c r="K153" s="58"/>
      <c r="L153" s="47"/>
      <c r="N153" s="59">
        <v>1342</v>
      </c>
      <c r="O153" s="60"/>
    </row>
    <row r="154" spans="1:15" ht="16.5" customHeight="1" x14ac:dyDescent="0.2">
      <c r="A154" s="53">
        <v>1</v>
      </c>
      <c r="B154" s="53">
        <v>3186</v>
      </c>
      <c r="C154" s="85" t="s">
        <v>2875</v>
      </c>
      <c r="D154" s="108">
        <v>1917</v>
      </c>
      <c r="E154" s="25" t="s">
        <v>394</v>
      </c>
      <c r="F154" s="330"/>
      <c r="G154" s="49"/>
      <c r="H154" s="50"/>
      <c r="I154" s="56" t="s">
        <v>397</v>
      </c>
      <c r="J154" s="57" t="s">
        <v>398</v>
      </c>
      <c r="K154" s="58">
        <v>1</v>
      </c>
      <c r="L154" s="55"/>
      <c r="M154" s="49"/>
      <c r="N154" s="59">
        <v>1342</v>
      </c>
      <c r="O154" s="60"/>
    </row>
    <row r="155" spans="1:15" ht="16.5" customHeight="1" x14ac:dyDescent="0.2">
      <c r="A155" s="63">
        <v>1</v>
      </c>
      <c r="B155" s="63" t="s">
        <v>593</v>
      </c>
      <c r="C155" s="87" t="s">
        <v>2876</v>
      </c>
      <c r="D155" s="83"/>
      <c r="E155" s="106"/>
      <c r="F155" s="65"/>
      <c r="G155" s="66"/>
      <c r="H155" s="67"/>
      <c r="I155" s="68"/>
      <c r="J155" s="69"/>
      <c r="K155" s="70"/>
      <c r="L155" s="331" t="s">
        <v>400</v>
      </c>
      <c r="M155" s="338"/>
      <c r="N155" s="71">
        <v>1342</v>
      </c>
      <c r="O155" s="72"/>
    </row>
    <row r="156" spans="1:15" ht="16.5" customHeight="1" x14ac:dyDescent="0.2">
      <c r="A156" s="63">
        <v>1</v>
      </c>
      <c r="B156" s="63" t="s">
        <v>594</v>
      </c>
      <c r="C156" s="87" t="s">
        <v>2877</v>
      </c>
      <c r="D156" s="83"/>
      <c r="E156" s="106"/>
      <c r="F156" s="73"/>
      <c r="G156" s="74"/>
      <c r="H156" s="75"/>
      <c r="I156" s="68" t="s">
        <v>397</v>
      </c>
      <c r="J156" s="69" t="s">
        <v>398</v>
      </c>
      <c r="K156" s="70">
        <v>1</v>
      </c>
      <c r="L156" s="333"/>
      <c r="M156" s="339"/>
      <c r="N156" s="71">
        <v>1342</v>
      </c>
      <c r="O156" s="72"/>
    </row>
    <row r="157" spans="1:15" ht="16.5" customHeight="1" x14ac:dyDescent="0.2">
      <c r="A157" s="63">
        <v>1</v>
      </c>
      <c r="B157" s="63" t="s">
        <v>595</v>
      </c>
      <c r="C157" s="87" t="s">
        <v>2878</v>
      </c>
      <c r="D157" s="83"/>
      <c r="E157" s="106"/>
      <c r="F157" s="335" t="s">
        <v>399</v>
      </c>
      <c r="G157" s="66" t="s">
        <v>398</v>
      </c>
      <c r="H157" s="67">
        <v>0.7</v>
      </c>
      <c r="I157" s="68"/>
      <c r="J157" s="69"/>
      <c r="K157" s="70"/>
      <c r="L157" s="333"/>
      <c r="M157" s="339"/>
      <c r="N157" s="71">
        <v>939</v>
      </c>
      <c r="O157" s="72"/>
    </row>
    <row r="158" spans="1:15" ht="16.5" customHeight="1" x14ac:dyDescent="0.2">
      <c r="A158" s="63">
        <v>1</v>
      </c>
      <c r="B158" s="63" t="s">
        <v>596</v>
      </c>
      <c r="C158" s="87" t="s">
        <v>2879</v>
      </c>
      <c r="D158" s="83"/>
      <c r="E158" s="106"/>
      <c r="F158" s="340"/>
      <c r="G158" s="74"/>
      <c r="H158" s="75"/>
      <c r="I158" s="68" t="s">
        <v>397</v>
      </c>
      <c r="J158" s="69" t="s">
        <v>398</v>
      </c>
      <c r="K158" s="70">
        <v>1</v>
      </c>
      <c r="L158" s="76" t="s">
        <v>398</v>
      </c>
      <c r="M158" s="75">
        <v>0.7</v>
      </c>
      <c r="N158" s="71">
        <v>939</v>
      </c>
      <c r="O158" s="72"/>
    </row>
    <row r="159" spans="1:15" ht="16.5" customHeight="1" x14ac:dyDescent="0.2">
      <c r="A159" s="53">
        <v>1</v>
      </c>
      <c r="B159" s="53">
        <v>3187</v>
      </c>
      <c r="C159" s="85" t="s">
        <v>2880</v>
      </c>
      <c r="D159" s="325" t="s">
        <v>419</v>
      </c>
      <c r="E159" s="326"/>
      <c r="F159" s="77"/>
      <c r="G159" s="61"/>
      <c r="H159" s="62"/>
      <c r="I159" s="56"/>
      <c r="J159" s="57"/>
      <c r="K159" s="58"/>
      <c r="L159" s="77"/>
      <c r="M159" s="61"/>
      <c r="N159" s="59">
        <v>2000</v>
      </c>
      <c r="O159" s="60"/>
    </row>
    <row r="160" spans="1:15" ht="16.5" customHeight="1" x14ac:dyDescent="0.2">
      <c r="A160" s="53">
        <v>1</v>
      </c>
      <c r="B160" s="53">
        <v>3188</v>
      </c>
      <c r="C160" s="85" t="s">
        <v>2881</v>
      </c>
      <c r="D160" s="327"/>
      <c r="E160" s="328"/>
      <c r="F160" s="55"/>
      <c r="G160" s="49"/>
      <c r="H160" s="50"/>
      <c r="I160" s="56" t="s">
        <v>397</v>
      </c>
      <c r="J160" s="57" t="s">
        <v>398</v>
      </c>
      <c r="K160" s="58">
        <v>1</v>
      </c>
      <c r="L160" s="47"/>
      <c r="N160" s="59">
        <v>2000</v>
      </c>
      <c r="O160" s="60"/>
    </row>
    <row r="161" spans="1:15" ht="16.5" customHeight="1" x14ac:dyDescent="0.2">
      <c r="A161" s="53">
        <v>1</v>
      </c>
      <c r="B161" s="53">
        <v>3189</v>
      </c>
      <c r="C161" s="85" t="s">
        <v>2882</v>
      </c>
      <c r="D161" s="327"/>
      <c r="E161" s="328"/>
      <c r="F161" s="329" t="s">
        <v>399</v>
      </c>
      <c r="G161" s="61" t="s">
        <v>398</v>
      </c>
      <c r="H161" s="62">
        <v>0.7</v>
      </c>
      <c r="I161" s="56"/>
      <c r="J161" s="57"/>
      <c r="K161" s="58"/>
      <c r="L161" s="47"/>
      <c r="N161" s="59">
        <v>1400</v>
      </c>
      <c r="O161" s="60"/>
    </row>
    <row r="162" spans="1:15" ht="16.5" customHeight="1" x14ac:dyDescent="0.2">
      <c r="A162" s="53">
        <v>1</v>
      </c>
      <c r="B162" s="53">
        <v>3190</v>
      </c>
      <c r="C162" s="85" t="s">
        <v>2883</v>
      </c>
      <c r="D162" s="108">
        <v>2000</v>
      </c>
      <c r="E162" s="25" t="s">
        <v>394</v>
      </c>
      <c r="F162" s="330"/>
      <c r="G162" s="49"/>
      <c r="H162" s="50"/>
      <c r="I162" s="56" t="s">
        <v>397</v>
      </c>
      <c r="J162" s="57" t="s">
        <v>398</v>
      </c>
      <c r="K162" s="58">
        <v>1</v>
      </c>
      <c r="L162" s="55"/>
      <c r="M162" s="49"/>
      <c r="N162" s="59">
        <v>1400</v>
      </c>
      <c r="O162" s="60"/>
    </row>
    <row r="163" spans="1:15" ht="16.5" customHeight="1" x14ac:dyDescent="0.2">
      <c r="A163" s="63">
        <v>1</v>
      </c>
      <c r="B163" s="63" t="s">
        <v>597</v>
      </c>
      <c r="C163" s="87" t="s">
        <v>2884</v>
      </c>
      <c r="D163" s="83"/>
      <c r="E163" s="106"/>
      <c r="F163" s="65"/>
      <c r="G163" s="66"/>
      <c r="H163" s="67"/>
      <c r="I163" s="68"/>
      <c r="J163" s="69"/>
      <c r="K163" s="70"/>
      <c r="L163" s="331" t="s">
        <v>400</v>
      </c>
      <c r="M163" s="338"/>
      <c r="N163" s="71">
        <v>1400</v>
      </c>
      <c r="O163" s="72"/>
    </row>
    <row r="164" spans="1:15" ht="16.5" customHeight="1" x14ac:dyDescent="0.2">
      <c r="A164" s="63">
        <v>1</v>
      </c>
      <c r="B164" s="63" t="s">
        <v>598</v>
      </c>
      <c r="C164" s="87" t="s">
        <v>2885</v>
      </c>
      <c r="D164" s="83"/>
      <c r="E164" s="106"/>
      <c r="F164" s="73"/>
      <c r="G164" s="74"/>
      <c r="H164" s="75"/>
      <c r="I164" s="68" t="s">
        <v>397</v>
      </c>
      <c r="J164" s="69" t="s">
        <v>398</v>
      </c>
      <c r="K164" s="70">
        <v>1</v>
      </c>
      <c r="L164" s="333"/>
      <c r="M164" s="339"/>
      <c r="N164" s="71">
        <v>1400</v>
      </c>
      <c r="O164" s="72"/>
    </row>
    <row r="165" spans="1:15" ht="16.5" customHeight="1" x14ac:dyDescent="0.2">
      <c r="A165" s="63">
        <v>1</v>
      </c>
      <c r="B165" s="63" t="s">
        <v>599</v>
      </c>
      <c r="C165" s="87" t="s">
        <v>2886</v>
      </c>
      <c r="D165" s="83"/>
      <c r="E165" s="106"/>
      <c r="F165" s="335" t="s">
        <v>399</v>
      </c>
      <c r="G165" s="66" t="s">
        <v>398</v>
      </c>
      <c r="H165" s="67">
        <v>0.7</v>
      </c>
      <c r="I165" s="68"/>
      <c r="J165" s="69"/>
      <c r="K165" s="70"/>
      <c r="L165" s="333"/>
      <c r="M165" s="339"/>
      <c r="N165" s="71">
        <v>980</v>
      </c>
      <c r="O165" s="72"/>
    </row>
    <row r="166" spans="1:15" ht="16.5" customHeight="1" x14ac:dyDescent="0.2">
      <c r="A166" s="63">
        <v>1</v>
      </c>
      <c r="B166" s="63" t="s">
        <v>600</v>
      </c>
      <c r="C166" s="87" t="s">
        <v>2887</v>
      </c>
      <c r="D166" s="83"/>
      <c r="E166" s="106"/>
      <c r="F166" s="340"/>
      <c r="G166" s="74"/>
      <c r="H166" s="75"/>
      <c r="I166" s="68" t="s">
        <v>397</v>
      </c>
      <c r="J166" s="69" t="s">
        <v>398</v>
      </c>
      <c r="K166" s="70">
        <v>1</v>
      </c>
      <c r="L166" s="76" t="s">
        <v>398</v>
      </c>
      <c r="M166" s="75">
        <v>0.7</v>
      </c>
      <c r="N166" s="71">
        <v>980</v>
      </c>
      <c r="O166" s="72"/>
    </row>
    <row r="167" spans="1:15" ht="16.5" customHeight="1" x14ac:dyDescent="0.2">
      <c r="A167" s="53">
        <v>1</v>
      </c>
      <c r="B167" s="53">
        <v>3191</v>
      </c>
      <c r="C167" s="85" t="s">
        <v>2888</v>
      </c>
      <c r="D167" s="341" t="s">
        <v>420</v>
      </c>
      <c r="E167" s="342"/>
      <c r="F167" s="77"/>
      <c r="G167" s="61"/>
      <c r="H167" s="62"/>
      <c r="I167" s="56"/>
      <c r="J167" s="57"/>
      <c r="K167" s="58"/>
      <c r="L167" s="77"/>
      <c r="M167" s="61"/>
      <c r="N167" s="59">
        <v>2083</v>
      </c>
      <c r="O167" s="60"/>
    </row>
    <row r="168" spans="1:15" ht="16.5" customHeight="1" x14ac:dyDescent="0.2">
      <c r="A168" s="53">
        <v>1</v>
      </c>
      <c r="B168" s="53">
        <v>3192</v>
      </c>
      <c r="C168" s="85" t="s">
        <v>2889</v>
      </c>
      <c r="D168" s="343"/>
      <c r="E168" s="344"/>
      <c r="F168" s="55"/>
      <c r="G168" s="49"/>
      <c r="H168" s="50"/>
      <c r="I168" s="56" t="s">
        <v>397</v>
      </c>
      <c r="J168" s="57" t="s">
        <v>398</v>
      </c>
      <c r="K168" s="58">
        <v>1</v>
      </c>
      <c r="L168" s="47"/>
      <c r="N168" s="59">
        <v>2083</v>
      </c>
      <c r="O168" s="60"/>
    </row>
    <row r="169" spans="1:15" ht="16.5" customHeight="1" x14ac:dyDescent="0.2">
      <c r="A169" s="53">
        <v>1</v>
      </c>
      <c r="B169" s="53">
        <v>3193</v>
      </c>
      <c r="C169" s="85" t="s">
        <v>2890</v>
      </c>
      <c r="D169" s="343"/>
      <c r="E169" s="344"/>
      <c r="F169" s="329" t="s">
        <v>399</v>
      </c>
      <c r="G169" s="61" t="s">
        <v>398</v>
      </c>
      <c r="H169" s="62">
        <v>0.7</v>
      </c>
      <c r="I169" s="56"/>
      <c r="J169" s="57"/>
      <c r="K169" s="58"/>
      <c r="L169" s="47"/>
      <c r="N169" s="59">
        <v>1458</v>
      </c>
      <c r="O169" s="60"/>
    </row>
    <row r="170" spans="1:15" ht="16.5" customHeight="1" x14ac:dyDescent="0.2">
      <c r="A170" s="53">
        <v>1</v>
      </c>
      <c r="B170" s="53">
        <v>3194</v>
      </c>
      <c r="C170" s="85" t="s">
        <v>2891</v>
      </c>
      <c r="D170" s="108">
        <v>2083</v>
      </c>
      <c r="E170" s="25" t="s">
        <v>394</v>
      </c>
      <c r="F170" s="330"/>
      <c r="G170" s="49"/>
      <c r="H170" s="50"/>
      <c r="I170" s="56" t="s">
        <v>397</v>
      </c>
      <c r="J170" s="57" t="s">
        <v>398</v>
      </c>
      <c r="K170" s="58">
        <v>1</v>
      </c>
      <c r="L170" s="55"/>
      <c r="M170" s="49"/>
      <c r="N170" s="59">
        <v>1458</v>
      </c>
      <c r="O170" s="60"/>
    </row>
    <row r="171" spans="1:15" ht="16.5" customHeight="1" x14ac:dyDescent="0.2">
      <c r="A171" s="63">
        <v>1</v>
      </c>
      <c r="B171" s="63" t="s">
        <v>601</v>
      </c>
      <c r="C171" s="87" t="s">
        <v>2892</v>
      </c>
      <c r="D171" s="83"/>
      <c r="E171" s="106"/>
      <c r="F171" s="65"/>
      <c r="G171" s="66"/>
      <c r="H171" s="67"/>
      <c r="I171" s="68"/>
      <c r="J171" s="69"/>
      <c r="K171" s="70"/>
      <c r="L171" s="331" t="s">
        <v>400</v>
      </c>
      <c r="M171" s="338"/>
      <c r="N171" s="71">
        <v>1458</v>
      </c>
      <c r="O171" s="72"/>
    </row>
    <row r="172" spans="1:15" ht="16.5" customHeight="1" x14ac:dyDescent="0.2">
      <c r="A172" s="63">
        <v>1</v>
      </c>
      <c r="B172" s="63" t="s">
        <v>602</v>
      </c>
      <c r="C172" s="87" t="s">
        <v>2893</v>
      </c>
      <c r="D172" s="83"/>
      <c r="E172" s="106"/>
      <c r="F172" s="73"/>
      <c r="G172" s="74"/>
      <c r="H172" s="75"/>
      <c r="I172" s="68" t="s">
        <v>397</v>
      </c>
      <c r="J172" s="69" t="s">
        <v>398</v>
      </c>
      <c r="K172" s="70">
        <v>1</v>
      </c>
      <c r="L172" s="333"/>
      <c r="M172" s="339"/>
      <c r="N172" s="71">
        <v>1458</v>
      </c>
      <c r="O172" s="72"/>
    </row>
    <row r="173" spans="1:15" ht="16.5" customHeight="1" x14ac:dyDescent="0.2">
      <c r="A173" s="63">
        <v>1</v>
      </c>
      <c r="B173" s="63" t="s">
        <v>603</v>
      </c>
      <c r="C173" s="87" t="s">
        <v>2894</v>
      </c>
      <c r="D173" s="83"/>
      <c r="E173" s="106"/>
      <c r="F173" s="335" t="s">
        <v>399</v>
      </c>
      <c r="G173" s="66" t="s">
        <v>398</v>
      </c>
      <c r="H173" s="67">
        <v>0.7</v>
      </c>
      <c r="I173" s="68"/>
      <c r="J173" s="69"/>
      <c r="K173" s="70"/>
      <c r="L173" s="333"/>
      <c r="M173" s="339"/>
      <c r="N173" s="71">
        <v>1021</v>
      </c>
      <c r="O173" s="72"/>
    </row>
    <row r="174" spans="1:15" ht="16.5" customHeight="1" x14ac:dyDescent="0.2">
      <c r="A174" s="63">
        <v>1</v>
      </c>
      <c r="B174" s="63" t="s">
        <v>604</v>
      </c>
      <c r="C174" s="87" t="s">
        <v>2895</v>
      </c>
      <c r="D174" s="124"/>
      <c r="E174" s="113"/>
      <c r="F174" s="340"/>
      <c r="G174" s="74"/>
      <c r="H174" s="75"/>
      <c r="I174" s="68" t="s">
        <v>397</v>
      </c>
      <c r="J174" s="69" t="s">
        <v>398</v>
      </c>
      <c r="K174" s="70">
        <v>1</v>
      </c>
      <c r="L174" s="76" t="s">
        <v>398</v>
      </c>
      <c r="M174" s="75">
        <v>0.7</v>
      </c>
      <c r="N174" s="71">
        <v>1021</v>
      </c>
      <c r="O174" s="79"/>
    </row>
    <row r="175" spans="1:15" ht="16.5" customHeight="1" x14ac:dyDescent="0.2"/>
    <row r="176" spans="1:15" ht="16.5" customHeight="1" x14ac:dyDescent="0.2"/>
  </sheetData>
  <mergeCells count="82">
    <mergeCell ref="L67:M69"/>
    <mergeCell ref="L35:M37"/>
    <mergeCell ref="L11:M13"/>
    <mergeCell ref="L163:M165"/>
    <mergeCell ref="F165:F166"/>
    <mergeCell ref="F149:F150"/>
    <mergeCell ref="L107:M109"/>
    <mergeCell ref="L115:M117"/>
    <mergeCell ref="F117:F118"/>
    <mergeCell ref="L91:M93"/>
    <mergeCell ref="F93:F94"/>
    <mergeCell ref="L43:M45"/>
    <mergeCell ref="F45:F46"/>
    <mergeCell ref="L19:M21"/>
    <mergeCell ref="F21:F22"/>
    <mergeCell ref="D167:E169"/>
    <mergeCell ref="F169:F170"/>
    <mergeCell ref="L171:M173"/>
    <mergeCell ref="F173:F174"/>
    <mergeCell ref="L131:M133"/>
    <mergeCell ref="L155:M157"/>
    <mergeCell ref="D151:E153"/>
    <mergeCell ref="F153:F154"/>
    <mergeCell ref="F157:F158"/>
    <mergeCell ref="D159:E161"/>
    <mergeCell ref="F161:F162"/>
    <mergeCell ref="L139:M141"/>
    <mergeCell ref="F141:F142"/>
    <mergeCell ref="D143:E145"/>
    <mergeCell ref="F145:F146"/>
    <mergeCell ref="L147:M149"/>
    <mergeCell ref="D127:E129"/>
    <mergeCell ref="F129:F130"/>
    <mergeCell ref="F133:F134"/>
    <mergeCell ref="D135:E137"/>
    <mergeCell ref="F137:F138"/>
    <mergeCell ref="D119:E121"/>
    <mergeCell ref="F121:F122"/>
    <mergeCell ref="L123:M125"/>
    <mergeCell ref="F125:F126"/>
    <mergeCell ref="D103:E105"/>
    <mergeCell ref="F105:F106"/>
    <mergeCell ref="F109:F110"/>
    <mergeCell ref="D111:E113"/>
    <mergeCell ref="F113:F114"/>
    <mergeCell ref="D95:E97"/>
    <mergeCell ref="F97:F98"/>
    <mergeCell ref="L99:M101"/>
    <mergeCell ref="F101:F102"/>
    <mergeCell ref="L83:M85"/>
    <mergeCell ref="D79:E81"/>
    <mergeCell ref="F81:F82"/>
    <mergeCell ref="F85:F86"/>
    <mergeCell ref="D87:E89"/>
    <mergeCell ref="F89:F90"/>
    <mergeCell ref="D71:E73"/>
    <mergeCell ref="F73:F74"/>
    <mergeCell ref="D55:E57"/>
    <mergeCell ref="F57:F58"/>
    <mergeCell ref="F61:F62"/>
    <mergeCell ref="D63:E65"/>
    <mergeCell ref="F65:F66"/>
    <mergeCell ref="F69:F70"/>
    <mergeCell ref="D47:E49"/>
    <mergeCell ref="F49:F50"/>
    <mergeCell ref="L51:M53"/>
    <mergeCell ref="F53:F54"/>
    <mergeCell ref="L59:M61"/>
    <mergeCell ref="D31:E33"/>
    <mergeCell ref="F33:F34"/>
    <mergeCell ref="F37:F38"/>
    <mergeCell ref="D39:E41"/>
    <mergeCell ref="F41:F42"/>
    <mergeCell ref="D23:E25"/>
    <mergeCell ref="F25:F26"/>
    <mergeCell ref="L27:M29"/>
    <mergeCell ref="F29:F30"/>
    <mergeCell ref="D7:E9"/>
    <mergeCell ref="F9:F10"/>
    <mergeCell ref="F13:F14"/>
    <mergeCell ref="D15:E17"/>
    <mergeCell ref="F17:F18"/>
  </mergeCells>
  <phoneticPr fontId="1"/>
  <printOptions horizontalCentered="1"/>
  <pageMargins left="0.70866141732283472" right="0.70866141732283472" top="0.74803149606299213" bottom="0.74803149606299213" header="0.31496062992125984" footer="0.31496062992125984"/>
  <pageSetup paperSize="9" scale="63" fitToHeight="0" orientation="portrait" r:id="rId1"/>
  <headerFooter>
    <oddFooter>&amp;C&amp;"ＭＳ Ｐゴシック"&amp;14&amp;P</oddFooter>
  </headerFooter>
  <rowBreaks count="2" manualBreakCount="2">
    <brk id="70" max="14" man="1"/>
    <brk id="142"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47"/>
  <sheetViews>
    <sheetView view="pageBreakPreview" topLeftCell="A22"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43.109375" style="23" bestFit="1" customWidth="1"/>
    <col min="4" max="4" width="2.33203125" style="23" customWidth="1"/>
    <col min="5" max="5" width="4.88671875" style="23" customWidth="1"/>
    <col min="6" max="6" width="4.44140625" style="118" bestFit="1" customWidth="1"/>
    <col min="7" max="7" width="2.33203125" style="118" customWidth="1"/>
    <col min="8" max="8" width="4.88671875" style="23" customWidth="1"/>
    <col min="9" max="9" width="4.44140625" style="118" bestFit="1" customWidth="1"/>
    <col min="10" max="10" width="24.88671875" style="27" bestFit="1" customWidth="1"/>
    <col min="11" max="11" width="3.44140625" style="25" bestFit="1" customWidth="1"/>
    <col min="12" max="12" width="5.44140625" style="26" bestFit="1" customWidth="1"/>
    <col min="13" max="13" width="3.44140625" style="25" bestFit="1" customWidth="1"/>
    <col min="14" max="14" width="4.44140625" style="26" bestFit="1" customWidth="1"/>
    <col min="15" max="15" width="5.33203125" style="25" bestFit="1" customWidth="1"/>
    <col min="16" max="16" width="17.88671875" style="25" customWidth="1"/>
    <col min="17" max="17" width="3.44140625" style="25" bestFit="1" customWidth="1"/>
    <col min="18" max="18" width="4.44140625" style="26" bestFit="1" customWidth="1"/>
    <col min="19" max="19" width="7.109375" style="192" customWidth="1"/>
    <col min="20" max="20" width="8.6640625" style="29" customWidth="1"/>
    <col min="21" max="16384" width="8.88671875" style="25"/>
  </cols>
  <sheetData>
    <row r="1" spans="1:20" ht="17.100000000000001" customHeight="1" x14ac:dyDescent="0.2"/>
    <row r="2" spans="1:20" ht="17.100000000000001" customHeight="1" x14ac:dyDescent="0.2"/>
    <row r="3" spans="1:20" ht="17.100000000000001" customHeight="1" x14ac:dyDescent="0.2">
      <c r="G3" s="106"/>
    </row>
    <row r="4" spans="1:20" ht="17.100000000000001" customHeight="1" x14ac:dyDescent="0.2">
      <c r="B4" s="30" t="s">
        <v>2687</v>
      </c>
      <c r="E4" s="81"/>
      <c r="G4" s="106"/>
    </row>
    <row r="5" spans="1:20" ht="16.5" customHeight="1" x14ac:dyDescent="0.2">
      <c r="A5" s="31" t="s">
        <v>386</v>
      </c>
      <c r="B5" s="32"/>
      <c r="C5" s="33" t="s">
        <v>387</v>
      </c>
      <c r="D5" s="82"/>
      <c r="E5" s="34" t="s">
        <v>388</v>
      </c>
      <c r="F5" s="119"/>
      <c r="G5" s="119"/>
      <c r="H5" s="34"/>
      <c r="I5" s="119"/>
      <c r="J5" s="34"/>
      <c r="K5" s="34"/>
      <c r="L5" s="35"/>
      <c r="M5" s="34"/>
      <c r="N5" s="35"/>
      <c r="O5" s="34"/>
      <c r="P5" s="34"/>
      <c r="Q5" s="34"/>
      <c r="R5" s="35"/>
      <c r="S5" s="33" t="s">
        <v>389</v>
      </c>
      <c r="T5" s="33" t="s">
        <v>390</v>
      </c>
    </row>
    <row r="6" spans="1:20" ht="16.5" customHeight="1" x14ac:dyDescent="0.2">
      <c r="A6" s="37" t="s">
        <v>391</v>
      </c>
      <c r="B6" s="37" t="s">
        <v>392</v>
      </c>
      <c r="C6" s="38"/>
      <c r="D6" s="347" t="s">
        <v>452</v>
      </c>
      <c r="E6" s="348"/>
      <c r="F6" s="349"/>
      <c r="G6" s="158"/>
      <c r="H6" s="40"/>
      <c r="I6" s="121"/>
      <c r="J6" s="40"/>
      <c r="K6" s="40"/>
      <c r="L6" s="41"/>
      <c r="M6" s="40"/>
      <c r="N6" s="41"/>
      <c r="O6" s="40"/>
      <c r="P6" s="40"/>
      <c r="Q6" s="40"/>
      <c r="R6" s="41"/>
      <c r="S6" s="43" t="s">
        <v>393</v>
      </c>
      <c r="T6" s="43" t="s">
        <v>394</v>
      </c>
    </row>
    <row r="7" spans="1:20" ht="16.5" customHeight="1" x14ac:dyDescent="0.2">
      <c r="A7" s="44">
        <v>1</v>
      </c>
      <c r="B7" s="44">
        <v>4259</v>
      </c>
      <c r="C7" s="45" t="s">
        <v>4760</v>
      </c>
      <c r="D7" s="327" t="s">
        <v>498</v>
      </c>
      <c r="E7" s="353"/>
      <c r="F7" s="365"/>
      <c r="G7" s="362" t="s">
        <v>499</v>
      </c>
      <c r="H7" s="353"/>
      <c r="I7" s="328"/>
      <c r="J7" s="48"/>
      <c r="K7" s="49"/>
      <c r="L7" s="50"/>
      <c r="M7" s="47" t="s">
        <v>461</v>
      </c>
      <c r="O7" s="78"/>
      <c r="P7" s="47"/>
      <c r="S7" s="193">
        <v>324</v>
      </c>
      <c r="T7" s="52" t="s">
        <v>396</v>
      </c>
    </row>
    <row r="8" spans="1:20" ht="16.5" customHeight="1" x14ac:dyDescent="0.2">
      <c r="A8" s="53">
        <v>1</v>
      </c>
      <c r="B8" s="53">
        <v>4260</v>
      </c>
      <c r="C8" s="85" t="s">
        <v>4761</v>
      </c>
      <c r="D8" s="327"/>
      <c r="E8" s="353"/>
      <c r="F8" s="365"/>
      <c r="G8" s="362"/>
      <c r="H8" s="353"/>
      <c r="I8" s="328"/>
      <c r="J8" s="56" t="s">
        <v>397</v>
      </c>
      <c r="K8" s="57" t="s">
        <v>398</v>
      </c>
      <c r="L8" s="58">
        <v>1</v>
      </c>
      <c r="M8" s="47" t="s">
        <v>398</v>
      </c>
      <c r="N8" s="26">
        <v>0.25</v>
      </c>
      <c r="O8" s="345" t="s">
        <v>423</v>
      </c>
      <c r="P8" s="55"/>
      <c r="Q8" s="49"/>
      <c r="R8" s="50"/>
      <c r="S8" s="194">
        <v>324</v>
      </c>
      <c r="T8" s="60"/>
    </row>
    <row r="9" spans="1:20" ht="16.5" customHeight="1" x14ac:dyDescent="0.2">
      <c r="A9" s="63">
        <v>1</v>
      </c>
      <c r="B9" s="63" t="s">
        <v>1626</v>
      </c>
      <c r="C9" s="87" t="s">
        <v>4762</v>
      </c>
      <c r="D9" s="327"/>
      <c r="E9" s="353"/>
      <c r="F9" s="365"/>
      <c r="G9" s="362"/>
      <c r="H9" s="353"/>
      <c r="I9" s="328"/>
      <c r="J9" s="68"/>
      <c r="K9" s="69"/>
      <c r="L9" s="70"/>
      <c r="M9" s="47"/>
      <c r="O9" s="345"/>
      <c r="P9" s="359" t="s">
        <v>400</v>
      </c>
      <c r="Q9" s="66" t="s">
        <v>398</v>
      </c>
      <c r="R9" s="67">
        <v>0.7</v>
      </c>
      <c r="S9" s="195">
        <v>227</v>
      </c>
      <c r="T9" s="72"/>
    </row>
    <row r="10" spans="1:20" ht="16.5" customHeight="1" x14ac:dyDescent="0.2">
      <c r="A10" s="63">
        <v>1</v>
      </c>
      <c r="B10" s="63" t="s">
        <v>1627</v>
      </c>
      <c r="C10" s="87" t="s">
        <v>4763</v>
      </c>
      <c r="D10" s="83"/>
      <c r="E10" s="151">
        <v>186</v>
      </c>
      <c r="F10" s="152" t="s">
        <v>394</v>
      </c>
      <c r="G10" s="25"/>
      <c r="H10" s="151">
        <v>91</v>
      </c>
      <c r="I10" s="25" t="s">
        <v>394</v>
      </c>
      <c r="J10" s="68" t="s">
        <v>397</v>
      </c>
      <c r="K10" s="69" t="s">
        <v>398</v>
      </c>
      <c r="L10" s="70">
        <v>1</v>
      </c>
      <c r="M10" s="47"/>
      <c r="O10" s="78"/>
      <c r="P10" s="360"/>
      <c r="Q10" s="74"/>
      <c r="R10" s="75"/>
      <c r="S10" s="195">
        <v>227</v>
      </c>
      <c r="T10" s="72"/>
    </row>
    <row r="11" spans="1:20" ht="16.5" customHeight="1" x14ac:dyDescent="0.2">
      <c r="A11" s="53">
        <v>1</v>
      </c>
      <c r="B11" s="53">
        <v>4099</v>
      </c>
      <c r="C11" s="85" t="s">
        <v>4764</v>
      </c>
      <c r="D11" s="83"/>
      <c r="F11" s="150"/>
      <c r="G11" s="361" t="s">
        <v>478</v>
      </c>
      <c r="H11" s="352"/>
      <c r="I11" s="326"/>
      <c r="J11" s="56"/>
      <c r="K11" s="57"/>
      <c r="L11" s="58"/>
      <c r="M11" s="47"/>
      <c r="O11" s="78"/>
      <c r="P11" s="77"/>
      <c r="Q11" s="61"/>
      <c r="R11" s="61"/>
      <c r="S11" s="194">
        <v>416</v>
      </c>
      <c r="T11" s="60"/>
    </row>
    <row r="12" spans="1:20" ht="16.5" customHeight="1" x14ac:dyDescent="0.2">
      <c r="A12" s="53">
        <v>1</v>
      </c>
      <c r="B12" s="53">
        <v>4100</v>
      </c>
      <c r="C12" s="85" t="s">
        <v>4765</v>
      </c>
      <c r="D12" s="83"/>
      <c r="F12" s="150"/>
      <c r="G12" s="362"/>
      <c r="H12" s="353"/>
      <c r="I12" s="328"/>
      <c r="J12" s="56" t="s">
        <v>397</v>
      </c>
      <c r="K12" s="57" t="s">
        <v>398</v>
      </c>
      <c r="L12" s="58">
        <v>1</v>
      </c>
      <c r="M12" s="47"/>
      <c r="O12" s="78"/>
      <c r="P12" s="55"/>
      <c r="Q12" s="49"/>
      <c r="R12" s="49"/>
      <c r="S12" s="194">
        <v>416</v>
      </c>
      <c r="T12" s="60"/>
    </row>
    <row r="13" spans="1:20" ht="16.5" customHeight="1" x14ac:dyDescent="0.2">
      <c r="A13" s="63">
        <v>1</v>
      </c>
      <c r="B13" s="63" t="s">
        <v>1628</v>
      </c>
      <c r="C13" s="87" t="s">
        <v>4766</v>
      </c>
      <c r="D13" s="83"/>
      <c r="F13" s="150"/>
      <c r="G13" s="362"/>
      <c r="H13" s="353"/>
      <c r="I13" s="328"/>
      <c r="J13" s="68"/>
      <c r="K13" s="69"/>
      <c r="L13" s="70"/>
      <c r="M13" s="47"/>
      <c r="O13" s="78"/>
      <c r="P13" s="359" t="s">
        <v>400</v>
      </c>
      <c r="Q13" s="66" t="s">
        <v>398</v>
      </c>
      <c r="R13" s="67">
        <v>0.7</v>
      </c>
      <c r="S13" s="195">
        <v>291</v>
      </c>
      <c r="T13" s="72"/>
    </row>
    <row r="14" spans="1:20" ht="16.5" customHeight="1" x14ac:dyDescent="0.2">
      <c r="A14" s="63">
        <v>1</v>
      </c>
      <c r="B14" s="63" t="s">
        <v>1629</v>
      </c>
      <c r="C14" s="87" t="s">
        <v>4767</v>
      </c>
      <c r="D14" s="83"/>
      <c r="F14" s="150"/>
      <c r="G14" s="197"/>
      <c r="H14" s="157">
        <v>183</v>
      </c>
      <c r="I14" s="125" t="s">
        <v>394</v>
      </c>
      <c r="J14" s="68" t="s">
        <v>397</v>
      </c>
      <c r="K14" s="69" t="s">
        <v>398</v>
      </c>
      <c r="L14" s="70">
        <v>1</v>
      </c>
      <c r="M14" s="47"/>
      <c r="O14" s="78"/>
      <c r="P14" s="360"/>
      <c r="Q14" s="74"/>
      <c r="R14" s="75"/>
      <c r="S14" s="195">
        <v>291</v>
      </c>
      <c r="T14" s="72"/>
    </row>
    <row r="15" spans="1:20" ht="16.5" customHeight="1" x14ac:dyDescent="0.2">
      <c r="A15" s="53">
        <v>1</v>
      </c>
      <c r="B15" s="53">
        <v>4261</v>
      </c>
      <c r="C15" s="85" t="s">
        <v>4768</v>
      </c>
      <c r="D15" s="83"/>
      <c r="F15" s="150"/>
      <c r="G15" s="362" t="s">
        <v>462</v>
      </c>
      <c r="H15" s="353"/>
      <c r="I15" s="328"/>
      <c r="J15" s="56"/>
      <c r="K15" s="57"/>
      <c r="L15" s="58"/>
      <c r="M15" s="47"/>
      <c r="O15" s="78"/>
      <c r="P15" s="77"/>
      <c r="Q15" s="61"/>
      <c r="R15" s="62"/>
      <c r="S15" s="194">
        <v>508</v>
      </c>
      <c r="T15" s="60"/>
    </row>
    <row r="16" spans="1:20" ht="16.5" customHeight="1" x14ac:dyDescent="0.2">
      <c r="A16" s="53">
        <v>1</v>
      </c>
      <c r="B16" s="53">
        <v>4262</v>
      </c>
      <c r="C16" s="85" t="s">
        <v>4769</v>
      </c>
      <c r="D16" s="83"/>
      <c r="F16" s="150"/>
      <c r="G16" s="362"/>
      <c r="H16" s="353"/>
      <c r="I16" s="328"/>
      <c r="J16" s="56" t="s">
        <v>397</v>
      </c>
      <c r="K16" s="57" t="s">
        <v>398</v>
      </c>
      <c r="L16" s="58">
        <v>1</v>
      </c>
      <c r="M16" s="47"/>
      <c r="O16" s="78"/>
      <c r="P16" s="55"/>
      <c r="Q16" s="49"/>
      <c r="R16" s="50"/>
      <c r="S16" s="194">
        <v>508</v>
      </c>
      <c r="T16" s="60"/>
    </row>
    <row r="17" spans="1:20" ht="16.5" customHeight="1" x14ac:dyDescent="0.2">
      <c r="A17" s="63">
        <v>1</v>
      </c>
      <c r="B17" s="63" t="s">
        <v>1630</v>
      </c>
      <c r="C17" s="87" t="s">
        <v>4770</v>
      </c>
      <c r="D17" s="83"/>
      <c r="F17" s="150"/>
      <c r="G17" s="362"/>
      <c r="H17" s="353"/>
      <c r="I17" s="328"/>
      <c r="J17" s="68"/>
      <c r="K17" s="69"/>
      <c r="L17" s="70"/>
      <c r="M17" s="47"/>
      <c r="O17" s="78"/>
      <c r="P17" s="359" t="s">
        <v>400</v>
      </c>
      <c r="Q17" s="66" t="s">
        <v>398</v>
      </c>
      <c r="R17" s="67">
        <v>0.7</v>
      </c>
      <c r="S17" s="195">
        <v>356</v>
      </c>
      <c r="T17" s="72"/>
    </row>
    <row r="18" spans="1:20" ht="16.5" customHeight="1" x14ac:dyDescent="0.2">
      <c r="A18" s="63">
        <v>1</v>
      </c>
      <c r="B18" s="63" t="s">
        <v>1631</v>
      </c>
      <c r="C18" s="87" t="s">
        <v>4771</v>
      </c>
      <c r="D18" s="83"/>
      <c r="F18" s="150"/>
      <c r="G18" s="106"/>
      <c r="H18" s="151">
        <v>275</v>
      </c>
      <c r="I18" s="25" t="s">
        <v>394</v>
      </c>
      <c r="J18" s="68" t="s">
        <v>397</v>
      </c>
      <c r="K18" s="69" t="s">
        <v>398</v>
      </c>
      <c r="L18" s="70">
        <v>1</v>
      </c>
      <c r="M18" s="47"/>
      <c r="O18" s="78"/>
      <c r="P18" s="360"/>
      <c r="Q18" s="74"/>
      <c r="R18" s="75"/>
      <c r="S18" s="195">
        <v>356</v>
      </c>
      <c r="T18" s="72"/>
    </row>
    <row r="19" spans="1:20" ht="16.5" customHeight="1" x14ac:dyDescent="0.2">
      <c r="A19" s="53">
        <v>1</v>
      </c>
      <c r="B19" s="53">
        <v>4101</v>
      </c>
      <c r="C19" s="85" t="s">
        <v>4772</v>
      </c>
      <c r="D19" s="83"/>
      <c r="F19" s="150"/>
      <c r="G19" s="361" t="s">
        <v>480</v>
      </c>
      <c r="H19" s="352"/>
      <c r="I19" s="326"/>
      <c r="J19" s="56"/>
      <c r="K19" s="57"/>
      <c r="L19" s="58"/>
      <c r="M19" s="47"/>
      <c r="O19" s="78"/>
      <c r="P19" s="77"/>
      <c r="Q19" s="61"/>
      <c r="R19" s="61"/>
      <c r="S19" s="194">
        <v>600</v>
      </c>
      <c r="T19" s="60"/>
    </row>
    <row r="20" spans="1:20" ht="16.5" customHeight="1" x14ac:dyDescent="0.2">
      <c r="A20" s="53">
        <v>1</v>
      </c>
      <c r="B20" s="53">
        <v>4102</v>
      </c>
      <c r="C20" s="85" t="s">
        <v>4773</v>
      </c>
      <c r="D20" s="83"/>
      <c r="F20" s="150"/>
      <c r="G20" s="362"/>
      <c r="H20" s="353"/>
      <c r="I20" s="328"/>
      <c r="J20" s="56" t="s">
        <v>397</v>
      </c>
      <c r="K20" s="57" t="s">
        <v>398</v>
      </c>
      <c r="L20" s="58">
        <v>1</v>
      </c>
      <c r="M20" s="47"/>
      <c r="O20" s="78"/>
      <c r="P20" s="55"/>
      <c r="Q20" s="49"/>
      <c r="R20" s="49"/>
      <c r="S20" s="194">
        <v>600</v>
      </c>
      <c r="T20" s="60"/>
    </row>
    <row r="21" spans="1:20" ht="16.5" customHeight="1" x14ac:dyDescent="0.2">
      <c r="A21" s="63">
        <v>1</v>
      </c>
      <c r="B21" s="63" t="s">
        <v>1632</v>
      </c>
      <c r="C21" s="87" t="s">
        <v>4774</v>
      </c>
      <c r="D21" s="83"/>
      <c r="F21" s="150"/>
      <c r="G21" s="362"/>
      <c r="H21" s="353"/>
      <c r="I21" s="328"/>
      <c r="J21" s="68"/>
      <c r="K21" s="69"/>
      <c r="L21" s="70"/>
      <c r="M21" s="47"/>
      <c r="O21" s="78"/>
      <c r="P21" s="359" t="s">
        <v>400</v>
      </c>
      <c r="Q21" s="66" t="s">
        <v>398</v>
      </c>
      <c r="R21" s="67">
        <v>0.7</v>
      </c>
      <c r="S21" s="195">
        <v>420</v>
      </c>
      <c r="T21" s="72"/>
    </row>
    <row r="22" spans="1:20" ht="16.5" customHeight="1" x14ac:dyDescent="0.2">
      <c r="A22" s="63">
        <v>1</v>
      </c>
      <c r="B22" s="63" t="s">
        <v>1633</v>
      </c>
      <c r="C22" s="87" t="s">
        <v>4775</v>
      </c>
      <c r="D22" s="83"/>
      <c r="F22" s="150"/>
      <c r="G22" s="160"/>
      <c r="H22" s="151">
        <v>367</v>
      </c>
      <c r="I22" s="78" t="s">
        <v>394</v>
      </c>
      <c r="J22" s="68" t="s">
        <v>397</v>
      </c>
      <c r="K22" s="69" t="s">
        <v>398</v>
      </c>
      <c r="L22" s="70">
        <v>1</v>
      </c>
      <c r="M22" s="47"/>
      <c r="O22" s="78"/>
      <c r="P22" s="360"/>
      <c r="Q22" s="74"/>
      <c r="R22" s="75"/>
      <c r="S22" s="195">
        <v>420</v>
      </c>
      <c r="T22" s="72"/>
    </row>
    <row r="23" spans="1:20" ht="16.5" customHeight="1" x14ac:dyDescent="0.2">
      <c r="A23" s="53">
        <v>1</v>
      </c>
      <c r="B23" s="53">
        <v>4263</v>
      </c>
      <c r="C23" s="85" t="s">
        <v>4776</v>
      </c>
      <c r="D23" s="325" t="s">
        <v>500</v>
      </c>
      <c r="E23" s="352"/>
      <c r="F23" s="369"/>
      <c r="G23" s="366" t="s">
        <v>499</v>
      </c>
      <c r="H23" s="367"/>
      <c r="I23" s="368"/>
      <c r="J23" s="56"/>
      <c r="K23" s="57"/>
      <c r="L23" s="58"/>
      <c r="M23" s="47"/>
      <c r="O23" s="78"/>
      <c r="P23" s="77"/>
      <c r="Q23" s="61"/>
      <c r="R23" s="62"/>
      <c r="S23" s="194">
        <v>438</v>
      </c>
      <c r="T23" s="60"/>
    </row>
    <row r="24" spans="1:20" ht="16.5" customHeight="1" x14ac:dyDescent="0.2">
      <c r="A24" s="53">
        <v>1</v>
      </c>
      <c r="B24" s="53">
        <v>4264</v>
      </c>
      <c r="C24" s="85" t="s">
        <v>4777</v>
      </c>
      <c r="D24" s="327"/>
      <c r="E24" s="353"/>
      <c r="F24" s="365"/>
      <c r="G24" s="362"/>
      <c r="H24" s="353"/>
      <c r="I24" s="328"/>
      <c r="J24" s="56" t="s">
        <v>397</v>
      </c>
      <c r="K24" s="57" t="s">
        <v>398</v>
      </c>
      <c r="L24" s="58">
        <v>1</v>
      </c>
      <c r="M24" s="47"/>
      <c r="O24" s="78"/>
      <c r="P24" s="55"/>
      <c r="Q24" s="49"/>
      <c r="R24" s="50"/>
      <c r="S24" s="194">
        <v>438</v>
      </c>
      <c r="T24" s="60"/>
    </row>
    <row r="25" spans="1:20" ht="16.5" customHeight="1" x14ac:dyDescent="0.2">
      <c r="A25" s="63">
        <v>1</v>
      </c>
      <c r="B25" s="63" t="s">
        <v>1634</v>
      </c>
      <c r="C25" s="87" t="s">
        <v>4778</v>
      </c>
      <c r="D25" s="327"/>
      <c r="E25" s="353"/>
      <c r="F25" s="365"/>
      <c r="G25" s="362"/>
      <c r="H25" s="353"/>
      <c r="I25" s="328"/>
      <c r="J25" s="68"/>
      <c r="K25" s="69"/>
      <c r="L25" s="70"/>
      <c r="M25" s="47"/>
      <c r="O25" s="78"/>
      <c r="P25" s="359" t="s">
        <v>400</v>
      </c>
      <c r="Q25" s="66" t="s">
        <v>398</v>
      </c>
      <c r="R25" s="67">
        <v>0.7</v>
      </c>
      <c r="S25" s="195">
        <v>306</v>
      </c>
      <c r="T25" s="72"/>
    </row>
    <row r="26" spans="1:20" ht="16.5" customHeight="1" x14ac:dyDescent="0.2">
      <c r="A26" s="63">
        <v>1</v>
      </c>
      <c r="B26" s="63" t="s">
        <v>1635</v>
      </c>
      <c r="C26" s="87" t="s">
        <v>4779</v>
      </c>
      <c r="D26" s="83"/>
      <c r="E26" s="151">
        <v>277</v>
      </c>
      <c r="F26" s="152" t="s">
        <v>394</v>
      </c>
      <c r="G26" s="25"/>
      <c r="H26" s="151">
        <v>92</v>
      </c>
      <c r="I26" s="25" t="s">
        <v>394</v>
      </c>
      <c r="J26" s="68" t="s">
        <v>397</v>
      </c>
      <c r="K26" s="69" t="s">
        <v>398</v>
      </c>
      <c r="L26" s="70">
        <v>1</v>
      </c>
      <c r="M26" s="47"/>
      <c r="O26" s="78"/>
      <c r="P26" s="360"/>
      <c r="Q26" s="74"/>
      <c r="R26" s="75"/>
      <c r="S26" s="195">
        <v>306</v>
      </c>
      <c r="T26" s="72"/>
    </row>
    <row r="27" spans="1:20" ht="16.5" customHeight="1" x14ac:dyDescent="0.2">
      <c r="A27" s="53">
        <v>1</v>
      </c>
      <c r="B27" s="53">
        <v>4265</v>
      </c>
      <c r="C27" s="85" t="s">
        <v>4780</v>
      </c>
      <c r="D27" s="83"/>
      <c r="F27" s="150"/>
      <c r="G27" s="361" t="s">
        <v>478</v>
      </c>
      <c r="H27" s="352"/>
      <c r="I27" s="326"/>
      <c r="J27" s="56"/>
      <c r="K27" s="57"/>
      <c r="L27" s="58"/>
      <c r="M27" s="47"/>
      <c r="O27" s="78"/>
      <c r="P27" s="77"/>
      <c r="Q27" s="61"/>
      <c r="R27" s="61"/>
      <c r="S27" s="194">
        <v>530</v>
      </c>
      <c r="T27" s="60"/>
    </row>
    <row r="28" spans="1:20" ht="16.5" customHeight="1" x14ac:dyDescent="0.2">
      <c r="A28" s="53">
        <v>1</v>
      </c>
      <c r="B28" s="53">
        <v>4266</v>
      </c>
      <c r="C28" s="85" t="s">
        <v>4781</v>
      </c>
      <c r="D28" s="83"/>
      <c r="F28" s="150"/>
      <c r="G28" s="362"/>
      <c r="H28" s="353"/>
      <c r="I28" s="328"/>
      <c r="J28" s="56" t="s">
        <v>397</v>
      </c>
      <c r="K28" s="57" t="s">
        <v>398</v>
      </c>
      <c r="L28" s="58">
        <v>1</v>
      </c>
      <c r="M28" s="47"/>
      <c r="O28" s="78"/>
      <c r="P28" s="55"/>
      <c r="Q28" s="49"/>
      <c r="R28" s="49"/>
      <c r="S28" s="194">
        <v>530</v>
      </c>
      <c r="T28" s="60"/>
    </row>
    <row r="29" spans="1:20" ht="16.5" customHeight="1" x14ac:dyDescent="0.2">
      <c r="A29" s="63">
        <v>1</v>
      </c>
      <c r="B29" s="63" t="s">
        <v>1636</v>
      </c>
      <c r="C29" s="87" t="s">
        <v>4782</v>
      </c>
      <c r="D29" s="83"/>
      <c r="F29" s="150"/>
      <c r="G29" s="362"/>
      <c r="H29" s="353"/>
      <c r="I29" s="328"/>
      <c r="J29" s="68"/>
      <c r="K29" s="69"/>
      <c r="L29" s="70"/>
      <c r="M29" s="47"/>
      <c r="O29" s="78"/>
      <c r="P29" s="359" t="s">
        <v>400</v>
      </c>
      <c r="Q29" s="66" t="s">
        <v>398</v>
      </c>
      <c r="R29" s="67">
        <v>0.7</v>
      </c>
      <c r="S29" s="195">
        <v>371</v>
      </c>
      <c r="T29" s="72"/>
    </row>
    <row r="30" spans="1:20" ht="16.5" customHeight="1" x14ac:dyDescent="0.2">
      <c r="A30" s="63">
        <v>1</v>
      </c>
      <c r="B30" s="63" t="s">
        <v>1637</v>
      </c>
      <c r="C30" s="87" t="s">
        <v>4783</v>
      </c>
      <c r="D30" s="83"/>
      <c r="F30" s="150"/>
      <c r="G30" s="197"/>
      <c r="H30" s="157">
        <v>184</v>
      </c>
      <c r="I30" s="125" t="s">
        <v>394</v>
      </c>
      <c r="J30" s="68" t="s">
        <v>397</v>
      </c>
      <c r="K30" s="69" t="s">
        <v>398</v>
      </c>
      <c r="L30" s="70">
        <v>1</v>
      </c>
      <c r="M30" s="47"/>
      <c r="O30" s="78"/>
      <c r="P30" s="360"/>
      <c r="Q30" s="74"/>
      <c r="R30" s="75"/>
      <c r="S30" s="195">
        <v>371</v>
      </c>
      <c r="T30" s="72"/>
    </row>
    <row r="31" spans="1:20" ht="16.5" customHeight="1" x14ac:dyDescent="0.2">
      <c r="A31" s="53">
        <v>1</v>
      </c>
      <c r="B31" s="53">
        <v>4267</v>
      </c>
      <c r="C31" s="85" t="s">
        <v>4784</v>
      </c>
      <c r="D31" s="83"/>
      <c r="F31" s="150"/>
      <c r="G31" s="362" t="s">
        <v>462</v>
      </c>
      <c r="H31" s="353"/>
      <c r="I31" s="328"/>
      <c r="J31" s="56"/>
      <c r="K31" s="57"/>
      <c r="L31" s="58"/>
      <c r="M31" s="47"/>
      <c r="O31" s="78"/>
      <c r="P31" s="77"/>
      <c r="Q31" s="61"/>
      <c r="R31" s="62"/>
      <c r="S31" s="194">
        <v>622</v>
      </c>
      <c r="T31" s="60"/>
    </row>
    <row r="32" spans="1:20" ht="16.5" customHeight="1" x14ac:dyDescent="0.2">
      <c r="A32" s="53">
        <v>1</v>
      </c>
      <c r="B32" s="53">
        <v>4268</v>
      </c>
      <c r="C32" s="85" t="s">
        <v>4785</v>
      </c>
      <c r="D32" s="83"/>
      <c r="F32" s="150"/>
      <c r="G32" s="362"/>
      <c r="H32" s="353"/>
      <c r="I32" s="328"/>
      <c r="J32" s="56" t="s">
        <v>397</v>
      </c>
      <c r="K32" s="57" t="s">
        <v>398</v>
      </c>
      <c r="L32" s="58">
        <v>1</v>
      </c>
      <c r="M32" s="47"/>
      <c r="O32" s="78"/>
      <c r="P32" s="55"/>
      <c r="Q32" s="49"/>
      <c r="R32" s="50"/>
      <c r="S32" s="194">
        <v>622</v>
      </c>
      <c r="T32" s="60"/>
    </row>
    <row r="33" spans="1:20" ht="16.5" customHeight="1" x14ac:dyDescent="0.2">
      <c r="A33" s="63">
        <v>1</v>
      </c>
      <c r="B33" s="63" t="s">
        <v>1638</v>
      </c>
      <c r="C33" s="87" t="s">
        <v>4786</v>
      </c>
      <c r="D33" s="83"/>
      <c r="F33" s="150"/>
      <c r="G33" s="362"/>
      <c r="H33" s="353"/>
      <c r="I33" s="328"/>
      <c r="J33" s="68"/>
      <c r="K33" s="69"/>
      <c r="L33" s="70"/>
      <c r="M33" s="47"/>
      <c r="O33" s="78"/>
      <c r="P33" s="359" t="s">
        <v>400</v>
      </c>
      <c r="Q33" s="66" t="s">
        <v>398</v>
      </c>
      <c r="R33" s="67">
        <v>0.7</v>
      </c>
      <c r="S33" s="195">
        <v>435</v>
      </c>
      <c r="T33" s="72"/>
    </row>
    <row r="34" spans="1:20" ht="16.5" customHeight="1" x14ac:dyDescent="0.2">
      <c r="A34" s="63">
        <v>1</v>
      </c>
      <c r="B34" s="63" t="s">
        <v>1639</v>
      </c>
      <c r="C34" s="87" t="s">
        <v>4787</v>
      </c>
      <c r="D34" s="83"/>
      <c r="F34" s="150"/>
      <c r="G34" s="106"/>
      <c r="H34" s="151">
        <v>276</v>
      </c>
      <c r="I34" s="25" t="s">
        <v>394</v>
      </c>
      <c r="J34" s="68" t="s">
        <v>397</v>
      </c>
      <c r="K34" s="69" t="s">
        <v>398</v>
      </c>
      <c r="L34" s="70">
        <v>1</v>
      </c>
      <c r="M34" s="47"/>
      <c r="O34" s="78"/>
      <c r="P34" s="360"/>
      <c r="Q34" s="74"/>
      <c r="R34" s="75"/>
      <c r="S34" s="195">
        <v>435</v>
      </c>
      <c r="T34" s="72"/>
    </row>
    <row r="35" spans="1:20" ht="16.5" customHeight="1" x14ac:dyDescent="0.2">
      <c r="A35" s="53">
        <v>1</v>
      </c>
      <c r="B35" s="53">
        <v>4269</v>
      </c>
      <c r="C35" s="85" t="s">
        <v>4788</v>
      </c>
      <c r="D35" s="325" t="s">
        <v>501</v>
      </c>
      <c r="E35" s="352"/>
      <c r="F35" s="369"/>
      <c r="G35" s="361" t="s">
        <v>499</v>
      </c>
      <c r="H35" s="352"/>
      <c r="I35" s="326"/>
      <c r="J35" s="56"/>
      <c r="K35" s="57"/>
      <c r="L35" s="58"/>
      <c r="M35" s="47"/>
      <c r="O35" s="78"/>
      <c r="P35" s="77"/>
      <c r="Q35" s="61"/>
      <c r="R35" s="61"/>
      <c r="S35" s="194">
        <v>553</v>
      </c>
      <c r="T35" s="60"/>
    </row>
    <row r="36" spans="1:20" ht="16.5" customHeight="1" x14ac:dyDescent="0.2">
      <c r="A36" s="53">
        <v>1</v>
      </c>
      <c r="B36" s="53">
        <v>4270</v>
      </c>
      <c r="C36" s="85" t="s">
        <v>4789</v>
      </c>
      <c r="D36" s="327"/>
      <c r="E36" s="353"/>
      <c r="F36" s="365"/>
      <c r="G36" s="362"/>
      <c r="H36" s="353"/>
      <c r="I36" s="328"/>
      <c r="J36" s="56" t="s">
        <v>397</v>
      </c>
      <c r="K36" s="57" t="s">
        <v>398</v>
      </c>
      <c r="L36" s="58">
        <v>1</v>
      </c>
      <c r="M36" s="47"/>
      <c r="O36" s="78"/>
      <c r="P36" s="55"/>
      <c r="Q36" s="49"/>
      <c r="R36" s="49"/>
      <c r="S36" s="194">
        <v>553</v>
      </c>
      <c r="T36" s="60"/>
    </row>
    <row r="37" spans="1:20" ht="16.5" customHeight="1" x14ac:dyDescent="0.2">
      <c r="A37" s="63">
        <v>1</v>
      </c>
      <c r="B37" s="63" t="s">
        <v>1640</v>
      </c>
      <c r="C37" s="87" t="s">
        <v>4790</v>
      </c>
      <c r="D37" s="327"/>
      <c r="E37" s="353"/>
      <c r="F37" s="365"/>
      <c r="G37" s="362"/>
      <c r="H37" s="353"/>
      <c r="I37" s="328"/>
      <c r="J37" s="68"/>
      <c r="K37" s="69"/>
      <c r="L37" s="70"/>
      <c r="M37" s="47"/>
      <c r="O37" s="78"/>
      <c r="P37" s="359" t="s">
        <v>400</v>
      </c>
      <c r="Q37" s="66" t="s">
        <v>398</v>
      </c>
      <c r="R37" s="67">
        <v>0.7</v>
      </c>
      <c r="S37" s="195">
        <v>387</v>
      </c>
      <c r="T37" s="72"/>
    </row>
    <row r="38" spans="1:20" ht="16.5" customHeight="1" x14ac:dyDescent="0.2">
      <c r="A38" s="63">
        <v>1</v>
      </c>
      <c r="B38" s="63" t="s">
        <v>1641</v>
      </c>
      <c r="C38" s="87" t="s">
        <v>4791</v>
      </c>
      <c r="D38" s="83"/>
      <c r="E38" s="151">
        <v>369</v>
      </c>
      <c r="F38" s="152" t="s">
        <v>394</v>
      </c>
      <c r="G38" s="25"/>
      <c r="H38" s="151">
        <v>92</v>
      </c>
      <c r="I38" s="25" t="s">
        <v>394</v>
      </c>
      <c r="J38" s="68" t="s">
        <v>397</v>
      </c>
      <c r="K38" s="69" t="s">
        <v>398</v>
      </c>
      <c r="L38" s="70">
        <v>1</v>
      </c>
      <c r="M38" s="47"/>
      <c r="O38" s="78"/>
      <c r="P38" s="360"/>
      <c r="Q38" s="74"/>
      <c r="R38" s="75"/>
      <c r="S38" s="195">
        <v>387</v>
      </c>
      <c r="T38" s="72"/>
    </row>
    <row r="39" spans="1:20" ht="16.5" customHeight="1" x14ac:dyDescent="0.2">
      <c r="A39" s="53">
        <v>1</v>
      </c>
      <c r="B39" s="53">
        <v>4103</v>
      </c>
      <c r="C39" s="85" t="s">
        <v>4792</v>
      </c>
      <c r="D39" s="83"/>
      <c r="F39" s="150"/>
      <c r="G39" s="361" t="s">
        <v>478</v>
      </c>
      <c r="H39" s="352"/>
      <c r="I39" s="326"/>
      <c r="J39" s="56"/>
      <c r="K39" s="57"/>
      <c r="L39" s="58"/>
      <c r="M39" s="47"/>
      <c r="O39" s="78"/>
      <c r="P39" s="77"/>
      <c r="Q39" s="61"/>
      <c r="R39" s="62"/>
      <c r="S39" s="194">
        <v>645</v>
      </c>
      <c r="T39" s="60"/>
    </row>
    <row r="40" spans="1:20" ht="16.5" customHeight="1" x14ac:dyDescent="0.2">
      <c r="A40" s="53">
        <v>1</v>
      </c>
      <c r="B40" s="53">
        <v>4104</v>
      </c>
      <c r="C40" s="85" t="s">
        <v>4793</v>
      </c>
      <c r="D40" s="83"/>
      <c r="F40" s="150"/>
      <c r="G40" s="362"/>
      <c r="H40" s="353"/>
      <c r="I40" s="328"/>
      <c r="J40" s="56" t="s">
        <v>397</v>
      </c>
      <c r="K40" s="57" t="s">
        <v>398</v>
      </c>
      <c r="L40" s="58">
        <v>1</v>
      </c>
      <c r="M40" s="47"/>
      <c r="O40" s="78"/>
      <c r="P40" s="55"/>
      <c r="Q40" s="49"/>
      <c r="R40" s="50"/>
      <c r="S40" s="194">
        <v>645</v>
      </c>
      <c r="T40" s="60"/>
    </row>
    <row r="41" spans="1:20" ht="16.5" customHeight="1" x14ac:dyDescent="0.2">
      <c r="A41" s="63">
        <v>1</v>
      </c>
      <c r="B41" s="63" t="s">
        <v>1642</v>
      </c>
      <c r="C41" s="87" t="s">
        <v>4794</v>
      </c>
      <c r="D41" s="83"/>
      <c r="F41" s="150"/>
      <c r="G41" s="362"/>
      <c r="H41" s="353"/>
      <c r="I41" s="328"/>
      <c r="J41" s="68"/>
      <c r="K41" s="69"/>
      <c r="L41" s="70"/>
      <c r="M41" s="47"/>
      <c r="O41" s="78"/>
      <c r="P41" s="359" t="s">
        <v>400</v>
      </c>
      <c r="Q41" s="66" t="s">
        <v>398</v>
      </c>
      <c r="R41" s="67">
        <v>0.7</v>
      </c>
      <c r="S41" s="195">
        <v>452</v>
      </c>
      <c r="T41" s="72"/>
    </row>
    <row r="42" spans="1:20" ht="16.5" customHeight="1" x14ac:dyDescent="0.2">
      <c r="A42" s="63">
        <v>1</v>
      </c>
      <c r="B42" s="63" t="s">
        <v>1643</v>
      </c>
      <c r="C42" s="87" t="s">
        <v>4795</v>
      </c>
      <c r="D42" s="83"/>
      <c r="F42" s="150"/>
      <c r="G42" s="197"/>
      <c r="H42" s="157">
        <v>184</v>
      </c>
      <c r="I42" s="125" t="s">
        <v>394</v>
      </c>
      <c r="J42" s="68" t="s">
        <v>397</v>
      </c>
      <c r="K42" s="69" t="s">
        <v>398</v>
      </c>
      <c r="L42" s="70">
        <v>1</v>
      </c>
      <c r="M42" s="47"/>
      <c r="O42" s="78"/>
      <c r="P42" s="360"/>
      <c r="Q42" s="74"/>
      <c r="R42" s="75"/>
      <c r="S42" s="195">
        <v>452</v>
      </c>
      <c r="T42" s="72"/>
    </row>
    <row r="43" spans="1:20" ht="16.5" customHeight="1" x14ac:dyDescent="0.2">
      <c r="A43" s="53">
        <v>1</v>
      </c>
      <c r="B43" s="53">
        <v>4271</v>
      </c>
      <c r="C43" s="85" t="s">
        <v>4796</v>
      </c>
      <c r="D43" s="325" t="s">
        <v>502</v>
      </c>
      <c r="E43" s="352"/>
      <c r="F43" s="369"/>
      <c r="G43" s="362" t="s">
        <v>499</v>
      </c>
      <c r="H43" s="353"/>
      <c r="I43" s="328"/>
      <c r="J43" s="56"/>
      <c r="K43" s="57"/>
      <c r="L43" s="58"/>
      <c r="M43" s="47"/>
      <c r="O43" s="78"/>
      <c r="P43" s="77"/>
      <c r="Q43" s="61"/>
      <c r="R43" s="61"/>
      <c r="S43" s="194">
        <v>668</v>
      </c>
      <c r="T43" s="60"/>
    </row>
    <row r="44" spans="1:20" ht="16.5" customHeight="1" x14ac:dyDescent="0.2">
      <c r="A44" s="53">
        <v>1</v>
      </c>
      <c r="B44" s="53">
        <v>4272</v>
      </c>
      <c r="C44" s="85" t="s">
        <v>4797</v>
      </c>
      <c r="D44" s="327"/>
      <c r="E44" s="353"/>
      <c r="F44" s="365"/>
      <c r="G44" s="362"/>
      <c r="H44" s="353"/>
      <c r="I44" s="328"/>
      <c r="J44" s="56" t="s">
        <v>397</v>
      </c>
      <c r="K44" s="57" t="s">
        <v>398</v>
      </c>
      <c r="L44" s="58">
        <v>1</v>
      </c>
      <c r="M44" s="47"/>
      <c r="O44" s="78"/>
      <c r="P44" s="55"/>
      <c r="Q44" s="49"/>
      <c r="R44" s="49"/>
      <c r="S44" s="194">
        <v>668</v>
      </c>
      <c r="T44" s="60"/>
    </row>
    <row r="45" spans="1:20" ht="16.5" customHeight="1" x14ac:dyDescent="0.2">
      <c r="A45" s="63">
        <v>1</v>
      </c>
      <c r="B45" s="63" t="s">
        <v>1644</v>
      </c>
      <c r="C45" s="87" t="s">
        <v>4798</v>
      </c>
      <c r="D45" s="327"/>
      <c r="E45" s="353"/>
      <c r="F45" s="365"/>
      <c r="G45" s="362"/>
      <c r="H45" s="353"/>
      <c r="I45" s="328"/>
      <c r="J45" s="68"/>
      <c r="K45" s="69"/>
      <c r="L45" s="70"/>
      <c r="M45" s="47"/>
      <c r="O45" s="78"/>
      <c r="P45" s="359" t="s">
        <v>400</v>
      </c>
      <c r="Q45" s="66" t="s">
        <v>398</v>
      </c>
      <c r="R45" s="67">
        <v>0.7</v>
      </c>
      <c r="S45" s="195">
        <v>467</v>
      </c>
      <c r="T45" s="72"/>
    </row>
    <row r="46" spans="1:20" ht="16.5" customHeight="1" x14ac:dyDescent="0.2">
      <c r="A46" s="63">
        <v>1</v>
      </c>
      <c r="B46" s="63" t="s">
        <v>1645</v>
      </c>
      <c r="C46" s="87" t="s">
        <v>4799</v>
      </c>
      <c r="D46" s="124"/>
      <c r="E46" s="157">
        <v>461</v>
      </c>
      <c r="F46" s="156" t="s">
        <v>394</v>
      </c>
      <c r="G46" s="49"/>
      <c r="H46" s="157">
        <v>92</v>
      </c>
      <c r="I46" s="49" t="s">
        <v>394</v>
      </c>
      <c r="J46" s="68" t="s">
        <v>397</v>
      </c>
      <c r="K46" s="69" t="s">
        <v>398</v>
      </c>
      <c r="L46" s="70">
        <v>1</v>
      </c>
      <c r="M46" s="55"/>
      <c r="N46" s="50"/>
      <c r="O46" s="125"/>
      <c r="P46" s="360"/>
      <c r="Q46" s="74"/>
      <c r="R46" s="75"/>
      <c r="S46" s="195">
        <v>467</v>
      </c>
      <c r="T46" s="79"/>
    </row>
    <row r="47" spans="1:20" ht="16.5" customHeight="1" x14ac:dyDescent="0.2">
      <c r="G47" s="106"/>
    </row>
  </sheetData>
  <mergeCells count="26">
    <mergeCell ref="G39:I41"/>
    <mergeCell ref="P41:P42"/>
    <mergeCell ref="D43:F45"/>
    <mergeCell ref="G43:I45"/>
    <mergeCell ref="P45:P46"/>
    <mergeCell ref="G27:I29"/>
    <mergeCell ref="P29:P30"/>
    <mergeCell ref="G31:I33"/>
    <mergeCell ref="P33:P34"/>
    <mergeCell ref="D35:F37"/>
    <mergeCell ref="G35:I37"/>
    <mergeCell ref="P37:P38"/>
    <mergeCell ref="G15:I17"/>
    <mergeCell ref="P17:P18"/>
    <mergeCell ref="G19:I21"/>
    <mergeCell ref="P21:P22"/>
    <mergeCell ref="D23:F25"/>
    <mergeCell ref="G23:I25"/>
    <mergeCell ref="P25:P26"/>
    <mergeCell ref="G11:I13"/>
    <mergeCell ref="P13:P14"/>
    <mergeCell ref="D6:F6"/>
    <mergeCell ref="D7:F9"/>
    <mergeCell ref="G7:I9"/>
    <mergeCell ref="O8:O9"/>
    <mergeCell ref="P9:P10"/>
  </mergeCells>
  <phoneticPr fontId="1"/>
  <printOptions horizontalCentered="1"/>
  <pageMargins left="0.70866141732283472" right="0.70866141732283472" top="0.74803149606299213" bottom="0.74803149606299213" header="0.31496062992125984" footer="0.31496062992125984"/>
  <pageSetup paperSize="9" scale="53" fitToHeight="0" orientation="portrait" r:id="rId1"/>
  <headerFooter>
    <oddFooter>&amp;C&amp;"ＭＳ Ｐゴシック"&amp;14&amp;P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47"/>
  <sheetViews>
    <sheetView view="pageBreakPreview" topLeftCell="A22"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43.109375" style="23" bestFit="1" customWidth="1"/>
    <col min="4" max="4" width="2.33203125" style="23" customWidth="1"/>
    <col min="5" max="5" width="4.88671875" style="23" customWidth="1"/>
    <col min="6" max="6" width="4.44140625" style="118" bestFit="1" customWidth="1"/>
    <col min="7" max="7" width="2.33203125" style="118" customWidth="1"/>
    <col min="8" max="8" width="4.88671875" style="23" customWidth="1"/>
    <col min="9" max="9" width="4.44140625" style="118" bestFit="1" customWidth="1"/>
    <col min="10" max="10" width="24.88671875" style="27" bestFit="1" customWidth="1"/>
    <col min="11" max="11" width="3.44140625" style="25" bestFit="1" customWidth="1"/>
    <col min="12" max="12" width="5.44140625" style="26" bestFit="1" customWidth="1"/>
    <col min="13" max="13" width="3.44140625" style="25" bestFit="1" customWidth="1"/>
    <col min="14" max="14" width="4.44140625" style="26" bestFit="1" customWidth="1"/>
    <col min="15" max="15" width="5.33203125" style="25" bestFit="1" customWidth="1"/>
    <col min="16" max="16" width="17.88671875" style="25" customWidth="1"/>
    <col min="17" max="17" width="3.44140625" style="25" bestFit="1" customWidth="1"/>
    <col min="18" max="18" width="4.44140625" style="26" bestFit="1" customWidth="1"/>
    <col min="19" max="19" width="7.109375" style="192" customWidth="1"/>
    <col min="20" max="20" width="8.6640625" style="29" customWidth="1"/>
    <col min="21" max="16384" width="8.88671875" style="25"/>
  </cols>
  <sheetData>
    <row r="1" spans="1:20" ht="17.100000000000001" customHeight="1" x14ac:dyDescent="0.2"/>
    <row r="2" spans="1:20" ht="17.100000000000001" customHeight="1" x14ac:dyDescent="0.2"/>
    <row r="3" spans="1:20" ht="17.100000000000001" customHeight="1" x14ac:dyDescent="0.2">
      <c r="G3" s="106"/>
    </row>
    <row r="4" spans="1:20" ht="17.100000000000001" customHeight="1" x14ac:dyDescent="0.2">
      <c r="B4" s="30" t="s">
        <v>2688</v>
      </c>
      <c r="E4" s="81"/>
      <c r="G4" s="106"/>
    </row>
    <row r="5" spans="1:20" ht="16.5" customHeight="1" x14ac:dyDescent="0.2">
      <c r="A5" s="31" t="s">
        <v>386</v>
      </c>
      <c r="B5" s="32"/>
      <c r="C5" s="33" t="s">
        <v>387</v>
      </c>
      <c r="D5" s="82"/>
      <c r="E5" s="34" t="s">
        <v>388</v>
      </c>
      <c r="F5" s="119"/>
      <c r="G5" s="119"/>
      <c r="H5" s="34"/>
      <c r="I5" s="119"/>
      <c r="J5" s="34"/>
      <c r="K5" s="34"/>
      <c r="L5" s="35"/>
      <c r="M5" s="34"/>
      <c r="N5" s="35"/>
      <c r="O5" s="34"/>
      <c r="P5" s="34"/>
      <c r="Q5" s="34"/>
      <c r="R5" s="35"/>
      <c r="S5" s="33" t="s">
        <v>389</v>
      </c>
      <c r="T5" s="33" t="s">
        <v>390</v>
      </c>
    </row>
    <row r="6" spans="1:20" ht="16.5" customHeight="1" x14ac:dyDescent="0.2">
      <c r="A6" s="37" t="s">
        <v>391</v>
      </c>
      <c r="B6" s="37" t="s">
        <v>392</v>
      </c>
      <c r="C6" s="38"/>
      <c r="D6" s="40"/>
      <c r="E6" s="40"/>
      <c r="F6" s="121"/>
      <c r="G6" s="364" t="s">
        <v>452</v>
      </c>
      <c r="H6" s="348"/>
      <c r="I6" s="349"/>
      <c r="J6" s="40"/>
      <c r="K6" s="40"/>
      <c r="L6" s="41"/>
      <c r="M6" s="40"/>
      <c r="N6" s="41"/>
      <c r="O6" s="40"/>
      <c r="P6" s="40"/>
      <c r="Q6" s="40"/>
      <c r="R6" s="41"/>
      <c r="S6" s="43" t="s">
        <v>393</v>
      </c>
      <c r="T6" s="43" t="s">
        <v>394</v>
      </c>
    </row>
    <row r="7" spans="1:20" ht="16.5" customHeight="1" x14ac:dyDescent="0.2">
      <c r="A7" s="44">
        <v>1</v>
      </c>
      <c r="B7" s="44">
        <v>4273</v>
      </c>
      <c r="C7" s="45" t="s">
        <v>4800</v>
      </c>
      <c r="D7" s="327" t="s">
        <v>503</v>
      </c>
      <c r="E7" s="353"/>
      <c r="F7" s="365"/>
      <c r="G7" s="362" t="s">
        <v>504</v>
      </c>
      <c r="H7" s="353"/>
      <c r="I7" s="328"/>
      <c r="J7" s="48"/>
      <c r="K7" s="49"/>
      <c r="L7" s="50"/>
      <c r="M7" s="47" t="s">
        <v>465</v>
      </c>
      <c r="O7" s="78"/>
      <c r="P7" s="47"/>
      <c r="S7" s="193">
        <v>300</v>
      </c>
      <c r="T7" s="52" t="s">
        <v>396</v>
      </c>
    </row>
    <row r="8" spans="1:20" ht="16.5" customHeight="1" x14ac:dyDescent="0.2">
      <c r="A8" s="53">
        <v>1</v>
      </c>
      <c r="B8" s="53">
        <v>4274</v>
      </c>
      <c r="C8" s="85" t="s">
        <v>4801</v>
      </c>
      <c r="D8" s="327"/>
      <c r="E8" s="353"/>
      <c r="F8" s="365"/>
      <c r="G8" s="362"/>
      <c r="H8" s="353"/>
      <c r="I8" s="328"/>
      <c r="J8" s="56" t="s">
        <v>397</v>
      </c>
      <c r="K8" s="57" t="s">
        <v>398</v>
      </c>
      <c r="L8" s="58">
        <v>1</v>
      </c>
      <c r="M8" s="47" t="s">
        <v>398</v>
      </c>
      <c r="N8" s="26">
        <v>0.25</v>
      </c>
      <c r="O8" s="345" t="s">
        <v>423</v>
      </c>
      <c r="P8" s="55"/>
      <c r="Q8" s="49"/>
      <c r="R8" s="50"/>
      <c r="S8" s="194">
        <v>300</v>
      </c>
      <c r="T8" s="60"/>
    </row>
    <row r="9" spans="1:20" ht="16.5" customHeight="1" x14ac:dyDescent="0.2">
      <c r="A9" s="63">
        <v>1</v>
      </c>
      <c r="B9" s="63" t="s">
        <v>1646</v>
      </c>
      <c r="C9" s="87" t="s">
        <v>4802</v>
      </c>
      <c r="D9" s="327"/>
      <c r="E9" s="353"/>
      <c r="F9" s="365"/>
      <c r="G9" s="362"/>
      <c r="H9" s="353"/>
      <c r="I9" s="328"/>
      <c r="J9" s="68"/>
      <c r="K9" s="69"/>
      <c r="L9" s="70"/>
      <c r="M9" s="47"/>
      <c r="O9" s="345"/>
      <c r="P9" s="359" t="s">
        <v>400</v>
      </c>
      <c r="Q9" s="66" t="s">
        <v>398</v>
      </c>
      <c r="R9" s="67">
        <v>0.7</v>
      </c>
      <c r="S9" s="195">
        <v>210</v>
      </c>
      <c r="T9" s="72"/>
    </row>
    <row r="10" spans="1:20" ht="16.5" customHeight="1" x14ac:dyDescent="0.2">
      <c r="A10" s="63">
        <v>1</v>
      </c>
      <c r="B10" s="63" t="s">
        <v>1647</v>
      </c>
      <c r="C10" s="87" t="s">
        <v>4803</v>
      </c>
      <c r="D10" s="83"/>
      <c r="E10" s="151">
        <v>186</v>
      </c>
      <c r="F10" s="152" t="s">
        <v>394</v>
      </c>
      <c r="G10" s="25"/>
      <c r="H10" s="151">
        <v>91</v>
      </c>
      <c r="I10" s="25" t="s">
        <v>394</v>
      </c>
      <c r="J10" s="68" t="s">
        <v>397</v>
      </c>
      <c r="K10" s="69" t="s">
        <v>398</v>
      </c>
      <c r="L10" s="70">
        <v>1</v>
      </c>
      <c r="M10" s="47"/>
      <c r="O10" s="78"/>
      <c r="P10" s="360"/>
      <c r="Q10" s="74"/>
      <c r="R10" s="75"/>
      <c r="S10" s="195">
        <v>210</v>
      </c>
      <c r="T10" s="72"/>
    </row>
    <row r="11" spans="1:20" ht="16.5" customHeight="1" x14ac:dyDescent="0.2">
      <c r="A11" s="53">
        <v>1</v>
      </c>
      <c r="B11" s="53">
        <v>4105</v>
      </c>
      <c r="C11" s="85" t="s">
        <v>4804</v>
      </c>
      <c r="D11" s="83"/>
      <c r="F11" s="150"/>
      <c r="G11" s="361" t="s">
        <v>505</v>
      </c>
      <c r="H11" s="352"/>
      <c r="I11" s="326"/>
      <c r="J11" s="56"/>
      <c r="K11" s="57"/>
      <c r="L11" s="58"/>
      <c r="M11" s="47"/>
      <c r="O11" s="78"/>
      <c r="P11" s="77"/>
      <c r="Q11" s="61"/>
      <c r="R11" s="61"/>
      <c r="S11" s="194">
        <v>415</v>
      </c>
      <c r="T11" s="60"/>
    </row>
    <row r="12" spans="1:20" ht="16.5" customHeight="1" x14ac:dyDescent="0.2">
      <c r="A12" s="53">
        <v>1</v>
      </c>
      <c r="B12" s="53">
        <v>4106</v>
      </c>
      <c r="C12" s="85" t="s">
        <v>4805</v>
      </c>
      <c r="D12" s="83"/>
      <c r="F12" s="150"/>
      <c r="G12" s="362"/>
      <c r="H12" s="353"/>
      <c r="I12" s="328"/>
      <c r="J12" s="56" t="s">
        <v>397</v>
      </c>
      <c r="K12" s="57" t="s">
        <v>398</v>
      </c>
      <c r="L12" s="58">
        <v>1</v>
      </c>
      <c r="M12" s="47"/>
      <c r="O12" s="78"/>
      <c r="P12" s="55"/>
      <c r="Q12" s="49"/>
      <c r="R12" s="49"/>
      <c r="S12" s="194">
        <v>415</v>
      </c>
      <c r="T12" s="60"/>
    </row>
    <row r="13" spans="1:20" ht="16.5" customHeight="1" x14ac:dyDescent="0.2">
      <c r="A13" s="63">
        <v>1</v>
      </c>
      <c r="B13" s="63" t="s">
        <v>1648</v>
      </c>
      <c r="C13" s="87" t="s">
        <v>4806</v>
      </c>
      <c r="D13" s="83"/>
      <c r="F13" s="150"/>
      <c r="G13" s="362"/>
      <c r="H13" s="353"/>
      <c r="I13" s="328"/>
      <c r="J13" s="68"/>
      <c r="K13" s="69"/>
      <c r="L13" s="70"/>
      <c r="M13" s="47"/>
      <c r="O13" s="78"/>
      <c r="P13" s="359" t="s">
        <v>400</v>
      </c>
      <c r="Q13" s="66" t="s">
        <v>398</v>
      </c>
      <c r="R13" s="67">
        <v>0.7</v>
      </c>
      <c r="S13" s="195">
        <v>290</v>
      </c>
      <c r="T13" s="72"/>
    </row>
    <row r="14" spans="1:20" ht="16.5" customHeight="1" x14ac:dyDescent="0.2">
      <c r="A14" s="63">
        <v>1</v>
      </c>
      <c r="B14" s="63" t="s">
        <v>1649</v>
      </c>
      <c r="C14" s="87" t="s">
        <v>4807</v>
      </c>
      <c r="D14" s="83"/>
      <c r="F14" s="150"/>
      <c r="G14" s="106"/>
      <c r="H14" s="151">
        <v>183</v>
      </c>
      <c r="I14" s="25" t="s">
        <v>394</v>
      </c>
      <c r="J14" s="68" t="s">
        <v>397</v>
      </c>
      <c r="K14" s="69" t="s">
        <v>398</v>
      </c>
      <c r="L14" s="70">
        <v>1</v>
      </c>
      <c r="M14" s="47"/>
      <c r="O14" s="78"/>
      <c r="P14" s="360"/>
      <c r="Q14" s="74"/>
      <c r="R14" s="75"/>
      <c r="S14" s="195">
        <v>290</v>
      </c>
      <c r="T14" s="72"/>
    </row>
    <row r="15" spans="1:20" ht="16.5" customHeight="1" x14ac:dyDescent="0.2">
      <c r="A15" s="53">
        <v>1</v>
      </c>
      <c r="B15" s="53">
        <v>4275</v>
      </c>
      <c r="C15" s="85" t="s">
        <v>4808</v>
      </c>
      <c r="D15" s="83"/>
      <c r="F15" s="150"/>
      <c r="G15" s="361" t="s">
        <v>506</v>
      </c>
      <c r="H15" s="352"/>
      <c r="I15" s="326"/>
      <c r="J15" s="56"/>
      <c r="K15" s="57"/>
      <c r="L15" s="58"/>
      <c r="M15" s="47"/>
      <c r="O15" s="78"/>
      <c r="P15" s="77"/>
      <c r="Q15" s="61"/>
      <c r="R15" s="62"/>
      <c r="S15" s="194">
        <v>530</v>
      </c>
      <c r="T15" s="60"/>
    </row>
    <row r="16" spans="1:20" ht="16.5" customHeight="1" x14ac:dyDescent="0.2">
      <c r="A16" s="53">
        <v>1</v>
      </c>
      <c r="B16" s="53">
        <v>4276</v>
      </c>
      <c r="C16" s="85" t="s">
        <v>4809</v>
      </c>
      <c r="D16" s="83"/>
      <c r="F16" s="150"/>
      <c r="G16" s="362"/>
      <c r="H16" s="353"/>
      <c r="I16" s="328"/>
      <c r="J16" s="56" t="s">
        <v>397</v>
      </c>
      <c r="K16" s="57" t="s">
        <v>398</v>
      </c>
      <c r="L16" s="58">
        <v>1</v>
      </c>
      <c r="M16" s="47"/>
      <c r="O16" s="78"/>
      <c r="P16" s="55"/>
      <c r="Q16" s="49"/>
      <c r="R16" s="50"/>
      <c r="S16" s="194">
        <v>530</v>
      </c>
      <c r="T16" s="60"/>
    </row>
    <row r="17" spans="1:20" ht="16.5" customHeight="1" x14ac:dyDescent="0.2">
      <c r="A17" s="63">
        <v>1</v>
      </c>
      <c r="B17" s="63" t="s">
        <v>1650</v>
      </c>
      <c r="C17" s="87" t="s">
        <v>4810</v>
      </c>
      <c r="D17" s="83"/>
      <c r="F17" s="150"/>
      <c r="G17" s="362"/>
      <c r="H17" s="353"/>
      <c r="I17" s="328"/>
      <c r="J17" s="68"/>
      <c r="K17" s="69"/>
      <c r="L17" s="70"/>
      <c r="M17" s="47"/>
      <c r="O17" s="78"/>
      <c r="P17" s="359" t="s">
        <v>400</v>
      </c>
      <c r="Q17" s="66" t="s">
        <v>398</v>
      </c>
      <c r="R17" s="67">
        <v>0.7</v>
      </c>
      <c r="S17" s="195">
        <v>371</v>
      </c>
      <c r="T17" s="72"/>
    </row>
    <row r="18" spans="1:20" ht="16.5" customHeight="1" x14ac:dyDescent="0.2">
      <c r="A18" s="63">
        <v>1</v>
      </c>
      <c r="B18" s="63" t="s">
        <v>1651</v>
      </c>
      <c r="C18" s="87" t="s">
        <v>4811</v>
      </c>
      <c r="D18" s="83"/>
      <c r="F18" s="150"/>
      <c r="G18" s="106"/>
      <c r="H18" s="151">
        <v>275</v>
      </c>
      <c r="I18" s="25" t="s">
        <v>394</v>
      </c>
      <c r="J18" s="68" t="s">
        <v>397</v>
      </c>
      <c r="K18" s="69" t="s">
        <v>398</v>
      </c>
      <c r="L18" s="70">
        <v>1</v>
      </c>
      <c r="M18" s="47"/>
      <c r="O18" s="78"/>
      <c r="P18" s="360"/>
      <c r="Q18" s="74"/>
      <c r="R18" s="75"/>
      <c r="S18" s="195">
        <v>371</v>
      </c>
      <c r="T18" s="72"/>
    </row>
    <row r="19" spans="1:20" ht="16.5" customHeight="1" x14ac:dyDescent="0.2">
      <c r="A19" s="53">
        <v>1</v>
      </c>
      <c r="B19" s="53">
        <v>4107</v>
      </c>
      <c r="C19" s="85" t="s">
        <v>4812</v>
      </c>
      <c r="D19" s="83"/>
      <c r="F19" s="150"/>
      <c r="G19" s="361" t="s">
        <v>507</v>
      </c>
      <c r="H19" s="352"/>
      <c r="I19" s="326"/>
      <c r="J19" s="56"/>
      <c r="K19" s="57"/>
      <c r="L19" s="58"/>
      <c r="M19" s="47"/>
      <c r="O19" s="78"/>
      <c r="P19" s="77"/>
      <c r="Q19" s="61"/>
      <c r="R19" s="61"/>
      <c r="S19" s="194">
        <v>645</v>
      </c>
      <c r="T19" s="60"/>
    </row>
    <row r="20" spans="1:20" ht="16.5" customHeight="1" x14ac:dyDescent="0.2">
      <c r="A20" s="53">
        <v>1</v>
      </c>
      <c r="B20" s="53">
        <v>4108</v>
      </c>
      <c r="C20" s="85" t="s">
        <v>4813</v>
      </c>
      <c r="D20" s="83"/>
      <c r="F20" s="150"/>
      <c r="G20" s="362"/>
      <c r="H20" s="353"/>
      <c r="I20" s="328"/>
      <c r="J20" s="56" t="s">
        <v>397</v>
      </c>
      <c r="K20" s="57" t="s">
        <v>398</v>
      </c>
      <c r="L20" s="58">
        <v>1</v>
      </c>
      <c r="M20" s="47"/>
      <c r="O20" s="78"/>
      <c r="P20" s="55"/>
      <c r="Q20" s="49"/>
      <c r="R20" s="49"/>
      <c r="S20" s="194">
        <v>645</v>
      </c>
      <c r="T20" s="60"/>
    </row>
    <row r="21" spans="1:20" ht="16.5" customHeight="1" x14ac:dyDescent="0.2">
      <c r="A21" s="63">
        <v>1</v>
      </c>
      <c r="B21" s="63" t="s">
        <v>1652</v>
      </c>
      <c r="C21" s="87" t="s">
        <v>4814</v>
      </c>
      <c r="D21" s="83"/>
      <c r="F21" s="150"/>
      <c r="G21" s="362"/>
      <c r="H21" s="353"/>
      <c r="I21" s="328"/>
      <c r="J21" s="68"/>
      <c r="K21" s="69"/>
      <c r="L21" s="70"/>
      <c r="M21" s="47"/>
      <c r="O21" s="78"/>
      <c r="P21" s="359" t="s">
        <v>400</v>
      </c>
      <c r="Q21" s="66" t="s">
        <v>398</v>
      </c>
      <c r="R21" s="67">
        <v>0.7</v>
      </c>
      <c r="S21" s="195">
        <v>451</v>
      </c>
      <c r="T21" s="72"/>
    </row>
    <row r="22" spans="1:20" ht="16.5" customHeight="1" x14ac:dyDescent="0.2">
      <c r="A22" s="63">
        <v>1</v>
      </c>
      <c r="B22" s="63" t="s">
        <v>1653</v>
      </c>
      <c r="C22" s="87" t="s">
        <v>4815</v>
      </c>
      <c r="D22" s="83"/>
      <c r="F22" s="150"/>
      <c r="G22" s="106"/>
      <c r="H22" s="151">
        <v>367</v>
      </c>
      <c r="I22" s="25" t="s">
        <v>394</v>
      </c>
      <c r="J22" s="68" t="s">
        <v>397</v>
      </c>
      <c r="K22" s="69" t="s">
        <v>398</v>
      </c>
      <c r="L22" s="70">
        <v>1</v>
      </c>
      <c r="M22" s="47"/>
      <c r="O22" s="78"/>
      <c r="P22" s="360"/>
      <c r="Q22" s="74"/>
      <c r="R22" s="75"/>
      <c r="S22" s="195">
        <v>451</v>
      </c>
      <c r="T22" s="72"/>
    </row>
    <row r="23" spans="1:20" ht="16.5" customHeight="1" x14ac:dyDescent="0.2">
      <c r="A23" s="53">
        <v>1</v>
      </c>
      <c r="B23" s="53">
        <v>4277</v>
      </c>
      <c r="C23" s="85" t="s">
        <v>4816</v>
      </c>
      <c r="D23" s="325" t="s">
        <v>508</v>
      </c>
      <c r="E23" s="352"/>
      <c r="F23" s="369"/>
      <c r="G23" s="361" t="s">
        <v>504</v>
      </c>
      <c r="H23" s="352"/>
      <c r="I23" s="326"/>
      <c r="J23" s="56"/>
      <c r="K23" s="57"/>
      <c r="L23" s="58"/>
      <c r="M23" s="47"/>
      <c r="O23" s="78"/>
      <c r="P23" s="77"/>
      <c r="Q23" s="61"/>
      <c r="R23" s="62"/>
      <c r="S23" s="194">
        <v>392</v>
      </c>
      <c r="T23" s="60"/>
    </row>
    <row r="24" spans="1:20" ht="16.5" customHeight="1" x14ac:dyDescent="0.2">
      <c r="A24" s="53">
        <v>1</v>
      </c>
      <c r="B24" s="53">
        <v>4278</v>
      </c>
      <c r="C24" s="85" t="s">
        <v>4817</v>
      </c>
      <c r="D24" s="327"/>
      <c r="E24" s="353"/>
      <c r="F24" s="365"/>
      <c r="G24" s="362"/>
      <c r="H24" s="353"/>
      <c r="I24" s="328"/>
      <c r="J24" s="56" t="s">
        <v>397</v>
      </c>
      <c r="K24" s="57" t="s">
        <v>398</v>
      </c>
      <c r="L24" s="58">
        <v>1</v>
      </c>
      <c r="M24" s="47"/>
      <c r="O24" s="78"/>
      <c r="P24" s="55"/>
      <c r="Q24" s="49"/>
      <c r="R24" s="50"/>
      <c r="S24" s="194">
        <v>392</v>
      </c>
      <c r="T24" s="60"/>
    </row>
    <row r="25" spans="1:20" ht="16.5" customHeight="1" x14ac:dyDescent="0.2">
      <c r="A25" s="63">
        <v>1</v>
      </c>
      <c r="B25" s="63" t="s">
        <v>1654</v>
      </c>
      <c r="C25" s="87" t="s">
        <v>4818</v>
      </c>
      <c r="D25" s="327"/>
      <c r="E25" s="353"/>
      <c r="F25" s="365"/>
      <c r="G25" s="362"/>
      <c r="H25" s="353"/>
      <c r="I25" s="328"/>
      <c r="J25" s="68"/>
      <c r="K25" s="69"/>
      <c r="L25" s="70"/>
      <c r="M25" s="47"/>
      <c r="O25" s="78"/>
      <c r="P25" s="359" t="s">
        <v>400</v>
      </c>
      <c r="Q25" s="66" t="s">
        <v>398</v>
      </c>
      <c r="R25" s="67">
        <v>0.7</v>
      </c>
      <c r="S25" s="195">
        <v>275</v>
      </c>
      <c r="T25" s="72"/>
    </row>
    <row r="26" spans="1:20" ht="16.5" customHeight="1" x14ac:dyDescent="0.2">
      <c r="A26" s="63">
        <v>1</v>
      </c>
      <c r="B26" s="63" t="s">
        <v>1655</v>
      </c>
      <c r="C26" s="87" t="s">
        <v>4819</v>
      </c>
      <c r="D26" s="83"/>
      <c r="E26" s="151">
        <v>277</v>
      </c>
      <c r="F26" s="152" t="s">
        <v>394</v>
      </c>
      <c r="G26" s="25"/>
      <c r="H26" s="151">
        <v>92</v>
      </c>
      <c r="I26" s="25" t="s">
        <v>394</v>
      </c>
      <c r="J26" s="68" t="s">
        <v>397</v>
      </c>
      <c r="K26" s="69" t="s">
        <v>398</v>
      </c>
      <c r="L26" s="70">
        <v>1</v>
      </c>
      <c r="M26" s="47"/>
      <c r="O26" s="78"/>
      <c r="P26" s="360"/>
      <c r="Q26" s="74"/>
      <c r="R26" s="75"/>
      <c r="S26" s="195">
        <v>275</v>
      </c>
      <c r="T26" s="72"/>
    </row>
    <row r="27" spans="1:20" ht="16.5" customHeight="1" x14ac:dyDescent="0.2">
      <c r="A27" s="53">
        <v>1</v>
      </c>
      <c r="B27" s="53">
        <v>4279</v>
      </c>
      <c r="C27" s="85" t="s">
        <v>4820</v>
      </c>
      <c r="D27" s="83"/>
      <c r="F27" s="150"/>
      <c r="G27" s="361" t="s">
        <v>505</v>
      </c>
      <c r="H27" s="352"/>
      <c r="I27" s="326"/>
      <c r="J27" s="56"/>
      <c r="K27" s="57"/>
      <c r="L27" s="58"/>
      <c r="M27" s="47"/>
      <c r="O27" s="78"/>
      <c r="P27" s="77"/>
      <c r="Q27" s="61"/>
      <c r="R27" s="61"/>
      <c r="S27" s="194">
        <v>507</v>
      </c>
      <c r="T27" s="60"/>
    </row>
    <row r="28" spans="1:20" ht="16.5" customHeight="1" x14ac:dyDescent="0.2">
      <c r="A28" s="53">
        <v>1</v>
      </c>
      <c r="B28" s="53">
        <v>4280</v>
      </c>
      <c r="C28" s="85" t="s">
        <v>4821</v>
      </c>
      <c r="D28" s="83"/>
      <c r="F28" s="150"/>
      <c r="G28" s="362"/>
      <c r="H28" s="353"/>
      <c r="I28" s="328"/>
      <c r="J28" s="56" t="s">
        <v>397</v>
      </c>
      <c r="K28" s="57" t="s">
        <v>398</v>
      </c>
      <c r="L28" s="58">
        <v>1</v>
      </c>
      <c r="M28" s="47"/>
      <c r="O28" s="78"/>
      <c r="P28" s="55"/>
      <c r="Q28" s="49"/>
      <c r="R28" s="49"/>
      <c r="S28" s="194">
        <v>507</v>
      </c>
      <c r="T28" s="60"/>
    </row>
    <row r="29" spans="1:20" ht="16.5" customHeight="1" x14ac:dyDescent="0.2">
      <c r="A29" s="63">
        <v>1</v>
      </c>
      <c r="B29" s="63" t="s">
        <v>1656</v>
      </c>
      <c r="C29" s="87" t="s">
        <v>4822</v>
      </c>
      <c r="D29" s="83"/>
      <c r="F29" s="150"/>
      <c r="G29" s="362"/>
      <c r="H29" s="353"/>
      <c r="I29" s="328"/>
      <c r="J29" s="68"/>
      <c r="K29" s="69"/>
      <c r="L29" s="70"/>
      <c r="M29" s="47"/>
      <c r="O29" s="78"/>
      <c r="P29" s="359" t="s">
        <v>400</v>
      </c>
      <c r="Q29" s="66" t="s">
        <v>398</v>
      </c>
      <c r="R29" s="67">
        <v>0.7</v>
      </c>
      <c r="S29" s="195">
        <v>355</v>
      </c>
      <c r="T29" s="72"/>
    </row>
    <row r="30" spans="1:20" ht="16.5" customHeight="1" x14ac:dyDescent="0.2">
      <c r="A30" s="63">
        <v>1</v>
      </c>
      <c r="B30" s="63" t="s">
        <v>1657</v>
      </c>
      <c r="C30" s="87" t="s">
        <v>4823</v>
      </c>
      <c r="D30" s="83"/>
      <c r="F30" s="150"/>
      <c r="G30" s="106"/>
      <c r="H30" s="151">
        <v>184</v>
      </c>
      <c r="I30" s="25" t="s">
        <v>394</v>
      </c>
      <c r="J30" s="68" t="s">
        <v>397</v>
      </c>
      <c r="K30" s="69" t="s">
        <v>398</v>
      </c>
      <c r="L30" s="70">
        <v>1</v>
      </c>
      <c r="M30" s="47"/>
      <c r="O30" s="78"/>
      <c r="P30" s="360"/>
      <c r="Q30" s="74"/>
      <c r="R30" s="75"/>
      <c r="S30" s="195">
        <v>355</v>
      </c>
      <c r="T30" s="72"/>
    </row>
    <row r="31" spans="1:20" ht="16.5" customHeight="1" x14ac:dyDescent="0.2">
      <c r="A31" s="53">
        <v>1</v>
      </c>
      <c r="B31" s="53">
        <v>4281</v>
      </c>
      <c r="C31" s="85" t="s">
        <v>4824</v>
      </c>
      <c r="D31" s="83"/>
      <c r="F31" s="150"/>
      <c r="G31" s="361" t="s">
        <v>506</v>
      </c>
      <c r="H31" s="352"/>
      <c r="I31" s="326"/>
      <c r="J31" s="56"/>
      <c r="K31" s="57"/>
      <c r="L31" s="58"/>
      <c r="M31" s="47"/>
      <c r="O31" s="78"/>
      <c r="P31" s="77"/>
      <c r="Q31" s="61"/>
      <c r="R31" s="62"/>
      <c r="S31" s="194">
        <v>622</v>
      </c>
      <c r="T31" s="60"/>
    </row>
    <row r="32" spans="1:20" ht="16.5" customHeight="1" x14ac:dyDescent="0.2">
      <c r="A32" s="53">
        <v>1</v>
      </c>
      <c r="B32" s="53">
        <v>4282</v>
      </c>
      <c r="C32" s="85" t="s">
        <v>4825</v>
      </c>
      <c r="D32" s="83"/>
      <c r="F32" s="150"/>
      <c r="G32" s="362"/>
      <c r="H32" s="353"/>
      <c r="I32" s="328"/>
      <c r="J32" s="56" t="s">
        <v>397</v>
      </c>
      <c r="K32" s="57" t="s">
        <v>398</v>
      </c>
      <c r="L32" s="58">
        <v>1</v>
      </c>
      <c r="M32" s="47"/>
      <c r="O32" s="78"/>
      <c r="P32" s="55"/>
      <c r="Q32" s="49"/>
      <c r="R32" s="50"/>
      <c r="S32" s="194">
        <v>622</v>
      </c>
      <c r="T32" s="60"/>
    </row>
    <row r="33" spans="1:20" ht="16.5" customHeight="1" x14ac:dyDescent="0.2">
      <c r="A33" s="63">
        <v>1</v>
      </c>
      <c r="B33" s="63" t="s">
        <v>1658</v>
      </c>
      <c r="C33" s="87" t="s">
        <v>4826</v>
      </c>
      <c r="D33" s="83"/>
      <c r="F33" s="150"/>
      <c r="G33" s="362"/>
      <c r="H33" s="353"/>
      <c r="I33" s="328"/>
      <c r="J33" s="68"/>
      <c r="K33" s="69"/>
      <c r="L33" s="70"/>
      <c r="M33" s="47"/>
      <c r="O33" s="78"/>
      <c r="P33" s="359" t="s">
        <v>400</v>
      </c>
      <c r="Q33" s="66" t="s">
        <v>398</v>
      </c>
      <c r="R33" s="67">
        <v>0.7</v>
      </c>
      <c r="S33" s="195">
        <v>436</v>
      </c>
      <c r="T33" s="72"/>
    </row>
    <row r="34" spans="1:20" ht="16.5" customHeight="1" x14ac:dyDescent="0.2">
      <c r="A34" s="63">
        <v>1</v>
      </c>
      <c r="B34" s="63" t="s">
        <v>1659</v>
      </c>
      <c r="C34" s="87" t="s">
        <v>4827</v>
      </c>
      <c r="D34" s="83"/>
      <c r="F34" s="150"/>
      <c r="G34" s="106"/>
      <c r="H34" s="151">
        <v>276</v>
      </c>
      <c r="I34" s="25" t="s">
        <v>394</v>
      </c>
      <c r="J34" s="68" t="s">
        <v>397</v>
      </c>
      <c r="K34" s="69" t="s">
        <v>398</v>
      </c>
      <c r="L34" s="70">
        <v>1</v>
      </c>
      <c r="M34" s="47"/>
      <c r="O34" s="78"/>
      <c r="P34" s="360"/>
      <c r="Q34" s="74"/>
      <c r="R34" s="75"/>
      <c r="S34" s="195">
        <v>436</v>
      </c>
      <c r="T34" s="72"/>
    </row>
    <row r="35" spans="1:20" ht="16.5" customHeight="1" x14ac:dyDescent="0.2">
      <c r="A35" s="53">
        <v>1</v>
      </c>
      <c r="B35" s="53">
        <v>4283</v>
      </c>
      <c r="C35" s="85" t="s">
        <v>4828</v>
      </c>
      <c r="D35" s="325" t="s">
        <v>509</v>
      </c>
      <c r="E35" s="352"/>
      <c r="F35" s="369"/>
      <c r="G35" s="361" t="s">
        <v>504</v>
      </c>
      <c r="H35" s="352"/>
      <c r="I35" s="326"/>
      <c r="J35" s="56"/>
      <c r="K35" s="57"/>
      <c r="L35" s="58"/>
      <c r="M35" s="47"/>
      <c r="O35" s="78"/>
      <c r="P35" s="77"/>
      <c r="Q35" s="61"/>
      <c r="R35" s="61"/>
      <c r="S35" s="194">
        <v>484</v>
      </c>
      <c r="T35" s="60"/>
    </row>
    <row r="36" spans="1:20" ht="16.5" customHeight="1" x14ac:dyDescent="0.2">
      <c r="A36" s="53">
        <v>1</v>
      </c>
      <c r="B36" s="53">
        <v>4284</v>
      </c>
      <c r="C36" s="85" t="s">
        <v>4829</v>
      </c>
      <c r="D36" s="327"/>
      <c r="E36" s="353"/>
      <c r="F36" s="365"/>
      <c r="G36" s="362"/>
      <c r="H36" s="353"/>
      <c r="I36" s="328"/>
      <c r="J36" s="56" t="s">
        <v>397</v>
      </c>
      <c r="K36" s="57" t="s">
        <v>398</v>
      </c>
      <c r="L36" s="58">
        <v>1</v>
      </c>
      <c r="M36" s="47"/>
      <c r="O36" s="78"/>
      <c r="P36" s="55"/>
      <c r="Q36" s="49"/>
      <c r="R36" s="49"/>
      <c r="S36" s="194">
        <v>484</v>
      </c>
      <c r="T36" s="60"/>
    </row>
    <row r="37" spans="1:20" ht="16.5" customHeight="1" x14ac:dyDescent="0.2">
      <c r="A37" s="63">
        <v>1</v>
      </c>
      <c r="B37" s="63" t="s">
        <v>1660</v>
      </c>
      <c r="C37" s="87" t="s">
        <v>4830</v>
      </c>
      <c r="D37" s="327"/>
      <c r="E37" s="353"/>
      <c r="F37" s="365"/>
      <c r="G37" s="362"/>
      <c r="H37" s="353"/>
      <c r="I37" s="328"/>
      <c r="J37" s="68"/>
      <c r="K37" s="69"/>
      <c r="L37" s="70"/>
      <c r="M37" s="47"/>
      <c r="O37" s="78"/>
      <c r="P37" s="359" t="s">
        <v>400</v>
      </c>
      <c r="Q37" s="66" t="s">
        <v>398</v>
      </c>
      <c r="R37" s="67">
        <v>0.7</v>
      </c>
      <c r="S37" s="195">
        <v>339</v>
      </c>
      <c r="T37" s="72"/>
    </row>
    <row r="38" spans="1:20" ht="16.5" customHeight="1" x14ac:dyDescent="0.2">
      <c r="A38" s="63">
        <v>1</v>
      </c>
      <c r="B38" s="63" t="s">
        <v>1661</v>
      </c>
      <c r="C38" s="87" t="s">
        <v>4831</v>
      </c>
      <c r="D38" s="83"/>
      <c r="E38" s="151">
        <v>369</v>
      </c>
      <c r="F38" s="152" t="s">
        <v>394</v>
      </c>
      <c r="G38" s="25"/>
      <c r="H38" s="151">
        <v>92</v>
      </c>
      <c r="I38" s="25" t="s">
        <v>394</v>
      </c>
      <c r="J38" s="68" t="s">
        <v>397</v>
      </c>
      <c r="K38" s="69" t="s">
        <v>398</v>
      </c>
      <c r="L38" s="70">
        <v>1</v>
      </c>
      <c r="M38" s="47"/>
      <c r="O38" s="78"/>
      <c r="P38" s="360"/>
      <c r="Q38" s="74"/>
      <c r="R38" s="75"/>
      <c r="S38" s="195">
        <v>339</v>
      </c>
      <c r="T38" s="72"/>
    </row>
    <row r="39" spans="1:20" ht="16.5" customHeight="1" x14ac:dyDescent="0.2">
      <c r="A39" s="53">
        <v>1</v>
      </c>
      <c r="B39" s="53">
        <v>4109</v>
      </c>
      <c r="C39" s="85" t="s">
        <v>4832</v>
      </c>
      <c r="D39" s="83"/>
      <c r="F39" s="150"/>
      <c r="G39" s="361" t="s">
        <v>505</v>
      </c>
      <c r="H39" s="352"/>
      <c r="I39" s="326"/>
      <c r="J39" s="56"/>
      <c r="K39" s="57"/>
      <c r="L39" s="58"/>
      <c r="M39" s="47"/>
      <c r="O39" s="78"/>
      <c r="P39" s="77"/>
      <c r="Q39" s="61"/>
      <c r="R39" s="62"/>
      <c r="S39" s="194">
        <v>599</v>
      </c>
      <c r="T39" s="60"/>
    </row>
    <row r="40" spans="1:20" ht="16.5" customHeight="1" x14ac:dyDescent="0.2">
      <c r="A40" s="53">
        <v>1</v>
      </c>
      <c r="B40" s="53">
        <v>4110</v>
      </c>
      <c r="C40" s="85" t="s">
        <v>4833</v>
      </c>
      <c r="D40" s="83"/>
      <c r="F40" s="150"/>
      <c r="G40" s="362"/>
      <c r="H40" s="353"/>
      <c r="I40" s="328"/>
      <c r="J40" s="56" t="s">
        <v>397</v>
      </c>
      <c r="K40" s="57" t="s">
        <v>398</v>
      </c>
      <c r="L40" s="58">
        <v>1</v>
      </c>
      <c r="M40" s="47"/>
      <c r="O40" s="78"/>
      <c r="P40" s="55"/>
      <c r="Q40" s="49"/>
      <c r="R40" s="50"/>
      <c r="S40" s="194">
        <v>599</v>
      </c>
      <c r="T40" s="60"/>
    </row>
    <row r="41" spans="1:20" ht="16.5" customHeight="1" x14ac:dyDescent="0.2">
      <c r="A41" s="63">
        <v>1</v>
      </c>
      <c r="B41" s="63" t="s">
        <v>1662</v>
      </c>
      <c r="C41" s="87" t="s">
        <v>4834</v>
      </c>
      <c r="D41" s="83"/>
      <c r="F41" s="150"/>
      <c r="G41" s="362"/>
      <c r="H41" s="353"/>
      <c r="I41" s="328"/>
      <c r="J41" s="68"/>
      <c r="K41" s="69"/>
      <c r="L41" s="70"/>
      <c r="M41" s="47"/>
      <c r="O41" s="78"/>
      <c r="P41" s="359" t="s">
        <v>400</v>
      </c>
      <c r="Q41" s="66" t="s">
        <v>398</v>
      </c>
      <c r="R41" s="67">
        <v>0.7</v>
      </c>
      <c r="S41" s="195">
        <v>419</v>
      </c>
      <c r="T41" s="72"/>
    </row>
    <row r="42" spans="1:20" ht="16.5" customHeight="1" x14ac:dyDescent="0.2">
      <c r="A42" s="63">
        <v>1</v>
      </c>
      <c r="B42" s="63" t="s">
        <v>1663</v>
      </c>
      <c r="C42" s="87" t="s">
        <v>4835</v>
      </c>
      <c r="D42" s="83"/>
      <c r="F42" s="150"/>
      <c r="G42" s="106"/>
      <c r="H42" s="151">
        <v>184</v>
      </c>
      <c r="I42" s="25" t="s">
        <v>394</v>
      </c>
      <c r="J42" s="68" t="s">
        <v>397</v>
      </c>
      <c r="K42" s="69" t="s">
        <v>398</v>
      </c>
      <c r="L42" s="70">
        <v>1</v>
      </c>
      <c r="M42" s="47"/>
      <c r="O42" s="78"/>
      <c r="P42" s="360"/>
      <c r="Q42" s="74"/>
      <c r="R42" s="75"/>
      <c r="S42" s="195">
        <v>419</v>
      </c>
      <c r="T42" s="72"/>
    </row>
    <row r="43" spans="1:20" ht="16.5" customHeight="1" x14ac:dyDescent="0.2">
      <c r="A43" s="53">
        <v>1</v>
      </c>
      <c r="B43" s="53">
        <v>4285</v>
      </c>
      <c r="C43" s="85" t="s">
        <v>4836</v>
      </c>
      <c r="D43" s="325" t="s">
        <v>510</v>
      </c>
      <c r="E43" s="352"/>
      <c r="F43" s="369"/>
      <c r="G43" s="361" t="s">
        <v>504</v>
      </c>
      <c r="H43" s="352"/>
      <c r="I43" s="326"/>
      <c r="J43" s="56"/>
      <c r="K43" s="57"/>
      <c r="L43" s="58"/>
      <c r="M43" s="47"/>
      <c r="O43" s="78"/>
      <c r="P43" s="77"/>
      <c r="Q43" s="61"/>
      <c r="R43" s="61"/>
      <c r="S43" s="194">
        <v>576</v>
      </c>
      <c r="T43" s="60"/>
    </row>
    <row r="44" spans="1:20" ht="16.5" customHeight="1" x14ac:dyDescent="0.2">
      <c r="A44" s="53">
        <v>1</v>
      </c>
      <c r="B44" s="53">
        <v>4286</v>
      </c>
      <c r="C44" s="85" t="s">
        <v>4837</v>
      </c>
      <c r="D44" s="327"/>
      <c r="E44" s="353"/>
      <c r="F44" s="365"/>
      <c r="G44" s="362"/>
      <c r="H44" s="353"/>
      <c r="I44" s="328"/>
      <c r="J44" s="56" t="s">
        <v>397</v>
      </c>
      <c r="K44" s="57" t="s">
        <v>398</v>
      </c>
      <c r="L44" s="58">
        <v>1</v>
      </c>
      <c r="M44" s="47"/>
      <c r="O44" s="78"/>
      <c r="P44" s="55"/>
      <c r="Q44" s="49"/>
      <c r="R44" s="49"/>
      <c r="S44" s="194">
        <v>576</v>
      </c>
      <c r="T44" s="60"/>
    </row>
    <row r="45" spans="1:20" ht="16.5" customHeight="1" x14ac:dyDescent="0.2">
      <c r="A45" s="63">
        <v>1</v>
      </c>
      <c r="B45" s="63" t="s">
        <v>1664</v>
      </c>
      <c r="C45" s="87" t="s">
        <v>4838</v>
      </c>
      <c r="D45" s="327"/>
      <c r="E45" s="353"/>
      <c r="F45" s="365"/>
      <c r="G45" s="362"/>
      <c r="H45" s="353"/>
      <c r="I45" s="328"/>
      <c r="J45" s="68"/>
      <c r="K45" s="69"/>
      <c r="L45" s="70"/>
      <c r="M45" s="47"/>
      <c r="O45" s="78"/>
      <c r="P45" s="359" t="s">
        <v>400</v>
      </c>
      <c r="Q45" s="66" t="s">
        <v>398</v>
      </c>
      <c r="R45" s="67">
        <v>0.7</v>
      </c>
      <c r="S45" s="195">
        <v>404</v>
      </c>
      <c r="T45" s="72"/>
    </row>
    <row r="46" spans="1:20" ht="16.5" customHeight="1" x14ac:dyDescent="0.2">
      <c r="A46" s="63">
        <v>1</v>
      </c>
      <c r="B46" s="63" t="s">
        <v>1665</v>
      </c>
      <c r="C46" s="87" t="s">
        <v>4839</v>
      </c>
      <c r="D46" s="124"/>
      <c r="E46" s="157">
        <v>461</v>
      </c>
      <c r="F46" s="156" t="s">
        <v>394</v>
      </c>
      <c r="G46" s="49"/>
      <c r="H46" s="157">
        <v>92</v>
      </c>
      <c r="I46" s="49" t="s">
        <v>394</v>
      </c>
      <c r="J46" s="68" t="s">
        <v>397</v>
      </c>
      <c r="K46" s="69" t="s">
        <v>398</v>
      </c>
      <c r="L46" s="70">
        <v>1</v>
      </c>
      <c r="M46" s="55"/>
      <c r="N46" s="50"/>
      <c r="O46" s="125"/>
      <c r="P46" s="360"/>
      <c r="Q46" s="74"/>
      <c r="R46" s="75"/>
      <c r="S46" s="195">
        <v>404</v>
      </c>
      <c r="T46" s="79"/>
    </row>
    <row r="47" spans="1:20" ht="16.5" customHeight="1" x14ac:dyDescent="0.2">
      <c r="G47" s="106"/>
    </row>
  </sheetData>
  <mergeCells count="26">
    <mergeCell ref="G39:I41"/>
    <mergeCell ref="P41:P42"/>
    <mergeCell ref="D43:F45"/>
    <mergeCell ref="G43:I45"/>
    <mergeCell ref="P45:P46"/>
    <mergeCell ref="G27:I29"/>
    <mergeCell ref="P29:P30"/>
    <mergeCell ref="G31:I33"/>
    <mergeCell ref="P33:P34"/>
    <mergeCell ref="D35:F37"/>
    <mergeCell ref="G35:I37"/>
    <mergeCell ref="P37:P38"/>
    <mergeCell ref="G15:I17"/>
    <mergeCell ref="P17:P18"/>
    <mergeCell ref="G19:I21"/>
    <mergeCell ref="P21:P22"/>
    <mergeCell ref="D23:F25"/>
    <mergeCell ref="G23:I25"/>
    <mergeCell ref="P25:P26"/>
    <mergeCell ref="G11:I13"/>
    <mergeCell ref="P13:P14"/>
    <mergeCell ref="G6:I6"/>
    <mergeCell ref="D7:F9"/>
    <mergeCell ref="G7:I9"/>
    <mergeCell ref="O8:O9"/>
    <mergeCell ref="P9:P10"/>
  </mergeCells>
  <phoneticPr fontId="1"/>
  <printOptions horizontalCentered="1"/>
  <pageMargins left="0.70866141732283472" right="0.70866141732283472" top="0.74803149606299213" bottom="0.74803149606299213" header="0.31496062992125984" footer="0.31496062992125984"/>
  <pageSetup paperSize="9" scale="53" fitToHeight="0" orientation="portrait" r:id="rId1"/>
  <headerFooter>
    <oddFooter>&amp;C&amp;"ＭＳ Ｐゴシック"&amp;14&amp;P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47"/>
  <sheetViews>
    <sheetView view="pageBreakPreview" topLeftCell="A23"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43.109375" style="23" bestFit="1" customWidth="1"/>
    <col min="4" max="4" width="2.33203125" style="23" customWidth="1"/>
    <col min="5" max="5" width="4.88671875" style="23" customWidth="1"/>
    <col min="6" max="6" width="4.44140625" style="118" bestFit="1" customWidth="1"/>
    <col min="7" max="7" width="2.33203125" style="118" customWidth="1"/>
    <col min="8" max="8" width="4.88671875" style="23" customWidth="1"/>
    <col min="9" max="9" width="4.44140625" style="118" bestFit="1" customWidth="1"/>
    <col min="10" max="10" width="24.88671875" style="27" bestFit="1" customWidth="1"/>
    <col min="11" max="11" width="3.44140625" style="25" bestFit="1" customWidth="1"/>
    <col min="12" max="12" width="5.44140625" style="26" bestFit="1" customWidth="1"/>
    <col min="13" max="13" width="3.44140625" style="25" bestFit="1" customWidth="1"/>
    <col min="14" max="14" width="4.44140625" style="26" bestFit="1" customWidth="1"/>
    <col min="15" max="15" width="5.33203125" style="25" bestFit="1" customWidth="1"/>
    <col min="16" max="16" width="3.44140625" style="25" bestFit="1" customWidth="1"/>
    <col min="17" max="17" width="4.44140625" style="26" bestFit="1" customWidth="1"/>
    <col min="18" max="18" width="5.33203125" style="25" bestFit="1" customWidth="1"/>
    <col min="19" max="19" width="17.88671875" style="25" customWidth="1"/>
    <col min="20" max="20" width="3.44140625" style="25" bestFit="1" customWidth="1"/>
    <col min="21" max="21" width="4.44140625" style="26" bestFit="1" customWidth="1"/>
    <col min="22" max="22" width="7.109375" style="192" customWidth="1"/>
    <col min="23" max="23" width="8.6640625" style="29" customWidth="1"/>
    <col min="24" max="16384" width="8.88671875" style="25"/>
  </cols>
  <sheetData>
    <row r="1" spans="1:23" ht="17.100000000000001" customHeight="1" x14ac:dyDescent="0.2"/>
    <row r="2" spans="1:23" ht="17.100000000000001" customHeight="1" x14ac:dyDescent="0.2"/>
    <row r="3" spans="1:23" ht="17.100000000000001" customHeight="1" x14ac:dyDescent="0.2">
      <c r="G3" s="106"/>
    </row>
    <row r="4" spans="1:23" ht="17.100000000000001" customHeight="1" x14ac:dyDescent="0.2">
      <c r="B4" s="30" t="s">
        <v>2689</v>
      </c>
      <c r="E4" s="81"/>
      <c r="G4" s="106"/>
    </row>
    <row r="5" spans="1:23" ht="16.5" customHeight="1" x14ac:dyDescent="0.2">
      <c r="A5" s="31" t="s">
        <v>386</v>
      </c>
      <c r="B5" s="32"/>
      <c r="C5" s="33" t="s">
        <v>387</v>
      </c>
      <c r="D5" s="82"/>
      <c r="E5" s="34" t="s">
        <v>388</v>
      </c>
      <c r="F5" s="119"/>
      <c r="G5" s="119"/>
      <c r="H5" s="34"/>
      <c r="I5" s="119"/>
      <c r="J5" s="34"/>
      <c r="K5" s="34"/>
      <c r="L5" s="35"/>
      <c r="M5" s="34"/>
      <c r="N5" s="35"/>
      <c r="O5" s="34"/>
      <c r="P5" s="34"/>
      <c r="Q5" s="35"/>
      <c r="R5" s="34"/>
      <c r="S5" s="34"/>
      <c r="T5" s="34"/>
      <c r="U5" s="35"/>
      <c r="V5" s="33" t="s">
        <v>389</v>
      </c>
      <c r="W5" s="33" t="s">
        <v>390</v>
      </c>
    </row>
    <row r="6" spans="1:23" ht="16.5" customHeight="1" x14ac:dyDescent="0.2">
      <c r="A6" s="37" t="s">
        <v>391</v>
      </c>
      <c r="B6" s="37" t="s">
        <v>392</v>
      </c>
      <c r="C6" s="38"/>
      <c r="D6" s="347" t="s">
        <v>452</v>
      </c>
      <c r="E6" s="348"/>
      <c r="F6" s="363"/>
      <c r="G6" s="364" t="s">
        <v>453</v>
      </c>
      <c r="H6" s="348"/>
      <c r="I6" s="349"/>
      <c r="J6" s="40"/>
      <c r="K6" s="40"/>
      <c r="L6" s="41"/>
      <c r="M6" s="40"/>
      <c r="N6" s="41"/>
      <c r="O6" s="40"/>
      <c r="P6" s="40"/>
      <c r="Q6" s="41"/>
      <c r="R6" s="40"/>
      <c r="S6" s="40"/>
      <c r="T6" s="40"/>
      <c r="U6" s="41"/>
      <c r="V6" s="43" t="s">
        <v>393</v>
      </c>
      <c r="W6" s="43" t="s">
        <v>394</v>
      </c>
    </row>
    <row r="7" spans="1:23" ht="16.5" customHeight="1" x14ac:dyDescent="0.2">
      <c r="A7" s="44">
        <v>1</v>
      </c>
      <c r="B7" s="44">
        <v>4287</v>
      </c>
      <c r="C7" s="45" t="s">
        <v>4840</v>
      </c>
      <c r="D7" s="327" t="s">
        <v>511</v>
      </c>
      <c r="E7" s="353"/>
      <c r="F7" s="365"/>
      <c r="G7" s="362" t="s">
        <v>474</v>
      </c>
      <c r="H7" s="353"/>
      <c r="I7" s="328"/>
      <c r="J7" s="48"/>
      <c r="K7" s="49"/>
      <c r="L7" s="50"/>
      <c r="M7" s="47" t="s">
        <v>465</v>
      </c>
      <c r="O7" s="78"/>
      <c r="P7" s="47" t="s">
        <v>468</v>
      </c>
      <c r="R7" s="78"/>
      <c r="S7" s="47"/>
      <c r="V7" s="193">
        <v>370</v>
      </c>
      <c r="W7" s="52" t="s">
        <v>396</v>
      </c>
    </row>
    <row r="8" spans="1:23" ht="16.5" customHeight="1" x14ac:dyDescent="0.2">
      <c r="A8" s="53">
        <v>1</v>
      </c>
      <c r="B8" s="53">
        <v>4288</v>
      </c>
      <c r="C8" s="85" t="s">
        <v>4841</v>
      </c>
      <c r="D8" s="327"/>
      <c r="E8" s="353"/>
      <c r="F8" s="365"/>
      <c r="G8" s="362"/>
      <c r="H8" s="353"/>
      <c r="I8" s="328"/>
      <c r="J8" s="56" t="s">
        <v>397</v>
      </c>
      <c r="K8" s="57" t="s">
        <v>398</v>
      </c>
      <c r="L8" s="58">
        <v>1</v>
      </c>
      <c r="M8" s="47" t="s">
        <v>398</v>
      </c>
      <c r="N8" s="26">
        <v>0.25</v>
      </c>
      <c r="O8" s="345" t="s">
        <v>423</v>
      </c>
      <c r="P8" s="25" t="s">
        <v>398</v>
      </c>
      <c r="Q8" s="26">
        <v>0.5</v>
      </c>
      <c r="R8" s="345" t="s">
        <v>423</v>
      </c>
      <c r="S8" s="55"/>
      <c r="T8" s="49"/>
      <c r="U8" s="50"/>
      <c r="V8" s="194">
        <v>370</v>
      </c>
      <c r="W8" s="60"/>
    </row>
    <row r="9" spans="1:23" ht="16.5" customHeight="1" x14ac:dyDescent="0.2">
      <c r="A9" s="63">
        <v>1</v>
      </c>
      <c r="B9" s="63" t="s">
        <v>1666</v>
      </c>
      <c r="C9" s="87" t="s">
        <v>4842</v>
      </c>
      <c r="D9" s="327"/>
      <c r="E9" s="353"/>
      <c r="F9" s="365"/>
      <c r="G9" s="362"/>
      <c r="H9" s="353"/>
      <c r="I9" s="328"/>
      <c r="J9" s="68"/>
      <c r="K9" s="69"/>
      <c r="L9" s="70"/>
      <c r="M9" s="47"/>
      <c r="O9" s="345"/>
      <c r="R9" s="345"/>
      <c r="S9" s="359" t="s">
        <v>400</v>
      </c>
      <c r="T9" s="66" t="s">
        <v>398</v>
      </c>
      <c r="U9" s="67">
        <v>0.7</v>
      </c>
      <c r="V9" s="195">
        <v>259</v>
      </c>
      <c r="W9" s="72"/>
    </row>
    <row r="10" spans="1:23" ht="16.5" customHeight="1" x14ac:dyDescent="0.2">
      <c r="A10" s="63">
        <v>1</v>
      </c>
      <c r="B10" s="63" t="s">
        <v>1667</v>
      </c>
      <c r="C10" s="87" t="s">
        <v>4843</v>
      </c>
      <c r="D10" s="83"/>
      <c r="E10" s="151">
        <v>186</v>
      </c>
      <c r="F10" s="25" t="s">
        <v>394</v>
      </c>
      <c r="G10" s="159"/>
      <c r="H10" s="151">
        <v>91</v>
      </c>
      <c r="I10" s="25" t="s">
        <v>394</v>
      </c>
      <c r="J10" s="68" t="s">
        <v>397</v>
      </c>
      <c r="K10" s="69" t="s">
        <v>398</v>
      </c>
      <c r="L10" s="70">
        <v>1</v>
      </c>
      <c r="M10" s="47"/>
      <c r="O10" s="78"/>
      <c r="R10" s="78"/>
      <c r="S10" s="360"/>
      <c r="T10" s="74"/>
      <c r="U10" s="75"/>
      <c r="V10" s="195">
        <v>259</v>
      </c>
      <c r="W10" s="72"/>
    </row>
    <row r="11" spans="1:23" ht="16.5" customHeight="1" x14ac:dyDescent="0.2">
      <c r="A11" s="53">
        <v>1</v>
      </c>
      <c r="B11" s="53">
        <v>4111</v>
      </c>
      <c r="C11" s="85" t="s">
        <v>4844</v>
      </c>
      <c r="D11" s="83"/>
      <c r="F11" s="106"/>
      <c r="G11" s="361" t="s">
        <v>512</v>
      </c>
      <c r="H11" s="352"/>
      <c r="I11" s="326"/>
      <c r="J11" s="56"/>
      <c r="K11" s="57"/>
      <c r="L11" s="58"/>
      <c r="M11" s="47"/>
      <c r="O11" s="78"/>
      <c r="R11" s="78"/>
      <c r="S11" s="77"/>
      <c r="T11" s="61"/>
      <c r="U11" s="61"/>
      <c r="V11" s="194">
        <v>508</v>
      </c>
      <c r="W11" s="60"/>
    </row>
    <row r="12" spans="1:23" ht="16.5" customHeight="1" x14ac:dyDescent="0.2">
      <c r="A12" s="53">
        <v>1</v>
      </c>
      <c r="B12" s="53">
        <v>4112</v>
      </c>
      <c r="C12" s="85" t="s">
        <v>4845</v>
      </c>
      <c r="D12" s="83"/>
      <c r="F12" s="106"/>
      <c r="G12" s="362"/>
      <c r="H12" s="353"/>
      <c r="I12" s="328"/>
      <c r="J12" s="56" t="s">
        <v>397</v>
      </c>
      <c r="K12" s="57" t="s">
        <v>398</v>
      </c>
      <c r="L12" s="58">
        <v>1</v>
      </c>
      <c r="M12" s="47"/>
      <c r="O12" s="78"/>
      <c r="R12" s="78"/>
      <c r="S12" s="55"/>
      <c r="T12" s="49"/>
      <c r="U12" s="49"/>
      <c r="V12" s="194">
        <v>508</v>
      </c>
      <c r="W12" s="60"/>
    </row>
    <row r="13" spans="1:23" ht="16.5" customHeight="1" x14ac:dyDescent="0.2">
      <c r="A13" s="63">
        <v>1</v>
      </c>
      <c r="B13" s="63" t="s">
        <v>1668</v>
      </c>
      <c r="C13" s="87" t="s">
        <v>4846</v>
      </c>
      <c r="D13" s="83"/>
      <c r="F13" s="106"/>
      <c r="G13" s="362"/>
      <c r="H13" s="353"/>
      <c r="I13" s="328"/>
      <c r="J13" s="68"/>
      <c r="K13" s="69"/>
      <c r="L13" s="70"/>
      <c r="M13" s="47"/>
      <c r="O13" s="78"/>
      <c r="R13" s="78"/>
      <c r="S13" s="359" t="s">
        <v>400</v>
      </c>
      <c r="T13" s="66" t="s">
        <v>398</v>
      </c>
      <c r="U13" s="67">
        <v>0.7</v>
      </c>
      <c r="V13" s="195">
        <v>356</v>
      </c>
      <c r="W13" s="72"/>
    </row>
    <row r="14" spans="1:23" ht="16.5" customHeight="1" x14ac:dyDescent="0.2">
      <c r="A14" s="63">
        <v>1</v>
      </c>
      <c r="B14" s="63" t="s">
        <v>1669</v>
      </c>
      <c r="C14" s="87" t="s">
        <v>4847</v>
      </c>
      <c r="D14" s="83"/>
      <c r="F14" s="106"/>
      <c r="G14" s="160"/>
      <c r="H14" s="151">
        <v>183</v>
      </c>
      <c r="I14" s="25" t="s">
        <v>394</v>
      </c>
      <c r="J14" s="68" t="s">
        <v>397</v>
      </c>
      <c r="K14" s="69" t="s">
        <v>398</v>
      </c>
      <c r="L14" s="70">
        <v>1</v>
      </c>
      <c r="M14" s="47"/>
      <c r="O14" s="78"/>
      <c r="R14" s="78"/>
      <c r="S14" s="360"/>
      <c r="T14" s="74"/>
      <c r="U14" s="75"/>
      <c r="V14" s="195">
        <v>356</v>
      </c>
      <c r="W14" s="72"/>
    </row>
    <row r="15" spans="1:23" ht="16.5" customHeight="1" x14ac:dyDescent="0.2">
      <c r="A15" s="53">
        <v>1</v>
      </c>
      <c r="B15" s="53">
        <v>4289</v>
      </c>
      <c r="C15" s="85" t="s">
        <v>4848</v>
      </c>
      <c r="D15" s="83"/>
      <c r="F15" s="106"/>
      <c r="G15" s="361" t="s">
        <v>513</v>
      </c>
      <c r="H15" s="352"/>
      <c r="I15" s="326"/>
      <c r="J15" s="56"/>
      <c r="K15" s="57"/>
      <c r="L15" s="58"/>
      <c r="M15" s="47"/>
      <c r="O15" s="78"/>
      <c r="R15" s="78"/>
      <c r="S15" s="77"/>
      <c r="T15" s="61"/>
      <c r="U15" s="62"/>
      <c r="V15" s="194">
        <v>646</v>
      </c>
      <c r="W15" s="60"/>
    </row>
    <row r="16" spans="1:23" ht="16.5" customHeight="1" x14ac:dyDescent="0.2">
      <c r="A16" s="53">
        <v>1</v>
      </c>
      <c r="B16" s="53">
        <v>4290</v>
      </c>
      <c r="C16" s="85" t="s">
        <v>4849</v>
      </c>
      <c r="D16" s="83"/>
      <c r="F16" s="106"/>
      <c r="G16" s="362"/>
      <c r="H16" s="353"/>
      <c r="I16" s="328"/>
      <c r="J16" s="56" t="s">
        <v>397</v>
      </c>
      <c r="K16" s="57" t="s">
        <v>398</v>
      </c>
      <c r="L16" s="58">
        <v>1</v>
      </c>
      <c r="M16" s="47"/>
      <c r="O16" s="78"/>
      <c r="R16" s="78"/>
      <c r="S16" s="55"/>
      <c r="T16" s="49"/>
      <c r="U16" s="50"/>
      <c r="V16" s="194">
        <v>646</v>
      </c>
      <c r="W16" s="60"/>
    </row>
    <row r="17" spans="1:23" ht="16.5" customHeight="1" x14ac:dyDescent="0.2">
      <c r="A17" s="63">
        <v>1</v>
      </c>
      <c r="B17" s="63" t="s">
        <v>1670</v>
      </c>
      <c r="C17" s="87" t="s">
        <v>4850</v>
      </c>
      <c r="D17" s="83"/>
      <c r="F17" s="106"/>
      <c r="G17" s="362"/>
      <c r="H17" s="353"/>
      <c r="I17" s="328"/>
      <c r="J17" s="68"/>
      <c r="K17" s="69"/>
      <c r="L17" s="70"/>
      <c r="M17" s="47"/>
      <c r="O17" s="78"/>
      <c r="R17" s="78"/>
      <c r="S17" s="359" t="s">
        <v>400</v>
      </c>
      <c r="T17" s="66" t="s">
        <v>398</v>
      </c>
      <c r="U17" s="67">
        <v>0.7</v>
      </c>
      <c r="V17" s="195">
        <v>452</v>
      </c>
      <c r="W17" s="72"/>
    </row>
    <row r="18" spans="1:23" ht="16.5" customHeight="1" x14ac:dyDescent="0.2">
      <c r="A18" s="63">
        <v>1</v>
      </c>
      <c r="B18" s="63" t="s">
        <v>1671</v>
      </c>
      <c r="C18" s="87" t="s">
        <v>4851</v>
      </c>
      <c r="D18" s="83"/>
      <c r="F18" s="106"/>
      <c r="G18" s="160"/>
      <c r="H18" s="151">
        <v>275</v>
      </c>
      <c r="I18" s="25" t="s">
        <v>394</v>
      </c>
      <c r="J18" s="68" t="s">
        <v>397</v>
      </c>
      <c r="K18" s="69" t="s">
        <v>398</v>
      </c>
      <c r="L18" s="70">
        <v>1</v>
      </c>
      <c r="M18" s="47"/>
      <c r="O18" s="78"/>
      <c r="R18" s="78"/>
      <c r="S18" s="360"/>
      <c r="T18" s="74"/>
      <c r="U18" s="75"/>
      <c r="V18" s="195">
        <v>452</v>
      </c>
      <c r="W18" s="72"/>
    </row>
    <row r="19" spans="1:23" ht="16.5" customHeight="1" x14ac:dyDescent="0.2">
      <c r="A19" s="53">
        <v>1</v>
      </c>
      <c r="B19" s="53">
        <v>4113</v>
      </c>
      <c r="C19" s="85" t="s">
        <v>4852</v>
      </c>
      <c r="D19" s="83"/>
      <c r="F19" s="106"/>
      <c r="G19" s="361" t="s">
        <v>514</v>
      </c>
      <c r="H19" s="352"/>
      <c r="I19" s="326"/>
      <c r="J19" s="56"/>
      <c r="K19" s="57"/>
      <c r="L19" s="58"/>
      <c r="M19" s="47"/>
      <c r="O19" s="78"/>
      <c r="R19" s="78"/>
      <c r="S19" s="77"/>
      <c r="T19" s="61"/>
      <c r="U19" s="61"/>
      <c r="V19" s="194">
        <v>784</v>
      </c>
      <c r="W19" s="60"/>
    </row>
    <row r="20" spans="1:23" ht="16.5" customHeight="1" x14ac:dyDescent="0.2">
      <c r="A20" s="53">
        <v>1</v>
      </c>
      <c r="B20" s="53">
        <v>4114</v>
      </c>
      <c r="C20" s="85" t="s">
        <v>4853</v>
      </c>
      <c r="D20" s="83"/>
      <c r="F20" s="106"/>
      <c r="G20" s="362"/>
      <c r="H20" s="353"/>
      <c r="I20" s="328"/>
      <c r="J20" s="56" t="s">
        <v>397</v>
      </c>
      <c r="K20" s="57" t="s">
        <v>398</v>
      </c>
      <c r="L20" s="58">
        <v>1</v>
      </c>
      <c r="M20" s="47"/>
      <c r="O20" s="78"/>
      <c r="R20" s="78"/>
      <c r="S20" s="55"/>
      <c r="T20" s="49"/>
      <c r="U20" s="49"/>
      <c r="V20" s="194">
        <v>784</v>
      </c>
      <c r="W20" s="60"/>
    </row>
    <row r="21" spans="1:23" ht="16.5" customHeight="1" x14ac:dyDescent="0.2">
      <c r="A21" s="63">
        <v>1</v>
      </c>
      <c r="B21" s="63" t="s">
        <v>1672</v>
      </c>
      <c r="C21" s="87" t="s">
        <v>4854</v>
      </c>
      <c r="D21" s="83"/>
      <c r="F21" s="106"/>
      <c r="G21" s="362"/>
      <c r="H21" s="353"/>
      <c r="I21" s="328"/>
      <c r="J21" s="68"/>
      <c r="K21" s="69"/>
      <c r="L21" s="70"/>
      <c r="M21" s="47"/>
      <c r="O21" s="78"/>
      <c r="R21" s="78"/>
      <c r="S21" s="359" t="s">
        <v>400</v>
      </c>
      <c r="T21" s="66" t="s">
        <v>398</v>
      </c>
      <c r="U21" s="67">
        <v>0.7</v>
      </c>
      <c r="V21" s="195">
        <v>549</v>
      </c>
      <c r="W21" s="72"/>
    </row>
    <row r="22" spans="1:23" ht="16.5" customHeight="1" x14ac:dyDescent="0.2">
      <c r="A22" s="63">
        <v>1</v>
      </c>
      <c r="B22" s="63" t="s">
        <v>1673</v>
      </c>
      <c r="C22" s="87" t="s">
        <v>4855</v>
      </c>
      <c r="D22" s="83"/>
      <c r="F22" s="106"/>
      <c r="G22" s="160"/>
      <c r="H22" s="151">
        <v>367</v>
      </c>
      <c r="I22" s="25" t="s">
        <v>394</v>
      </c>
      <c r="J22" s="68" t="s">
        <v>397</v>
      </c>
      <c r="K22" s="69" t="s">
        <v>398</v>
      </c>
      <c r="L22" s="70">
        <v>1</v>
      </c>
      <c r="M22" s="47"/>
      <c r="O22" s="78"/>
      <c r="R22" s="78"/>
      <c r="S22" s="360"/>
      <c r="T22" s="74"/>
      <c r="U22" s="75"/>
      <c r="V22" s="195">
        <v>549</v>
      </c>
      <c r="W22" s="72"/>
    </row>
    <row r="23" spans="1:23" ht="16.5" customHeight="1" x14ac:dyDescent="0.2">
      <c r="A23" s="53">
        <v>1</v>
      </c>
      <c r="B23" s="53">
        <v>4291</v>
      </c>
      <c r="C23" s="85" t="s">
        <v>4856</v>
      </c>
      <c r="D23" s="325" t="s">
        <v>515</v>
      </c>
      <c r="E23" s="352"/>
      <c r="F23" s="369"/>
      <c r="G23" s="361" t="s">
        <v>474</v>
      </c>
      <c r="H23" s="352"/>
      <c r="I23" s="326"/>
      <c r="J23" s="56"/>
      <c r="K23" s="57"/>
      <c r="L23" s="58"/>
      <c r="M23" s="47"/>
      <c r="O23" s="78"/>
      <c r="R23" s="78"/>
      <c r="S23" s="77"/>
      <c r="T23" s="61"/>
      <c r="U23" s="62"/>
      <c r="V23" s="194">
        <v>484</v>
      </c>
      <c r="W23" s="60"/>
    </row>
    <row r="24" spans="1:23" ht="16.5" customHeight="1" x14ac:dyDescent="0.2">
      <c r="A24" s="53">
        <v>1</v>
      </c>
      <c r="B24" s="53">
        <v>4292</v>
      </c>
      <c r="C24" s="85" t="s">
        <v>4857</v>
      </c>
      <c r="D24" s="327"/>
      <c r="E24" s="353"/>
      <c r="F24" s="365"/>
      <c r="G24" s="362"/>
      <c r="H24" s="353"/>
      <c r="I24" s="328"/>
      <c r="J24" s="56" t="s">
        <v>397</v>
      </c>
      <c r="K24" s="57" t="s">
        <v>398</v>
      </c>
      <c r="L24" s="58">
        <v>1</v>
      </c>
      <c r="M24" s="47"/>
      <c r="O24" s="78"/>
      <c r="R24" s="78"/>
      <c r="S24" s="55"/>
      <c r="T24" s="49"/>
      <c r="U24" s="50"/>
      <c r="V24" s="194">
        <v>484</v>
      </c>
      <c r="W24" s="60"/>
    </row>
    <row r="25" spans="1:23" ht="16.5" customHeight="1" x14ac:dyDescent="0.2">
      <c r="A25" s="63">
        <v>1</v>
      </c>
      <c r="B25" s="63" t="s">
        <v>1674</v>
      </c>
      <c r="C25" s="87" t="s">
        <v>4858</v>
      </c>
      <c r="D25" s="327"/>
      <c r="E25" s="353"/>
      <c r="F25" s="365"/>
      <c r="G25" s="362"/>
      <c r="H25" s="353"/>
      <c r="I25" s="328"/>
      <c r="J25" s="68"/>
      <c r="K25" s="69"/>
      <c r="L25" s="70"/>
      <c r="M25" s="47"/>
      <c r="O25" s="78"/>
      <c r="R25" s="78"/>
      <c r="S25" s="359" t="s">
        <v>400</v>
      </c>
      <c r="T25" s="66" t="s">
        <v>398</v>
      </c>
      <c r="U25" s="67">
        <v>0.7</v>
      </c>
      <c r="V25" s="195">
        <v>339</v>
      </c>
      <c r="W25" s="72"/>
    </row>
    <row r="26" spans="1:23" ht="16.5" customHeight="1" x14ac:dyDescent="0.2">
      <c r="A26" s="63">
        <v>1</v>
      </c>
      <c r="B26" s="63" t="s">
        <v>1675</v>
      </c>
      <c r="C26" s="87" t="s">
        <v>4859</v>
      </c>
      <c r="D26" s="83"/>
      <c r="E26" s="151">
        <v>277</v>
      </c>
      <c r="F26" s="25" t="s">
        <v>394</v>
      </c>
      <c r="G26" s="159"/>
      <c r="H26" s="151">
        <v>92</v>
      </c>
      <c r="I26" s="25" t="s">
        <v>394</v>
      </c>
      <c r="J26" s="68" t="s">
        <v>397</v>
      </c>
      <c r="K26" s="69" t="s">
        <v>398</v>
      </c>
      <c r="L26" s="70">
        <v>1</v>
      </c>
      <c r="M26" s="47"/>
      <c r="O26" s="78"/>
      <c r="R26" s="78"/>
      <c r="S26" s="360"/>
      <c r="T26" s="74"/>
      <c r="U26" s="75"/>
      <c r="V26" s="195">
        <v>339</v>
      </c>
      <c r="W26" s="72"/>
    </row>
    <row r="27" spans="1:23" ht="16.5" customHeight="1" x14ac:dyDescent="0.2">
      <c r="A27" s="53">
        <v>1</v>
      </c>
      <c r="B27" s="53">
        <v>4293</v>
      </c>
      <c r="C27" s="85" t="s">
        <v>4860</v>
      </c>
      <c r="D27" s="83"/>
      <c r="F27" s="106"/>
      <c r="G27" s="361" t="s">
        <v>512</v>
      </c>
      <c r="H27" s="352"/>
      <c r="I27" s="326"/>
      <c r="J27" s="56"/>
      <c r="K27" s="57"/>
      <c r="L27" s="58"/>
      <c r="M27" s="47"/>
      <c r="O27" s="78"/>
      <c r="R27" s="78"/>
      <c r="S27" s="77"/>
      <c r="T27" s="61"/>
      <c r="U27" s="61"/>
      <c r="V27" s="194">
        <v>622</v>
      </c>
      <c r="W27" s="60"/>
    </row>
    <row r="28" spans="1:23" ht="16.5" customHeight="1" x14ac:dyDescent="0.2">
      <c r="A28" s="53">
        <v>1</v>
      </c>
      <c r="B28" s="53">
        <v>4294</v>
      </c>
      <c r="C28" s="85" t="s">
        <v>4861</v>
      </c>
      <c r="D28" s="83"/>
      <c r="F28" s="106"/>
      <c r="G28" s="362"/>
      <c r="H28" s="353"/>
      <c r="I28" s="328"/>
      <c r="J28" s="56" t="s">
        <v>397</v>
      </c>
      <c r="K28" s="57" t="s">
        <v>398</v>
      </c>
      <c r="L28" s="58">
        <v>1</v>
      </c>
      <c r="M28" s="47"/>
      <c r="O28" s="78"/>
      <c r="R28" s="78"/>
      <c r="S28" s="55"/>
      <c r="T28" s="49"/>
      <c r="U28" s="49"/>
      <c r="V28" s="194">
        <v>622</v>
      </c>
      <c r="W28" s="60"/>
    </row>
    <row r="29" spans="1:23" ht="16.5" customHeight="1" x14ac:dyDescent="0.2">
      <c r="A29" s="63">
        <v>1</v>
      </c>
      <c r="B29" s="63" t="s">
        <v>1676</v>
      </c>
      <c r="C29" s="87" t="s">
        <v>4862</v>
      </c>
      <c r="D29" s="83"/>
      <c r="F29" s="106"/>
      <c r="G29" s="362"/>
      <c r="H29" s="353"/>
      <c r="I29" s="328"/>
      <c r="J29" s="68"/>
      <c r="K29" s="69"/>
      <c r="L29" s="70"/>
      <c r="M29" s="47"/>
      <c r="O29" s="78"/>
      <c r="R29" s="78"/>
      <c r="S29" s="359" t="s">
        <v>400</v>
      </c>
      <c r="T29" s="66" t="s">
        <v>398</v>
      </c>
      <c r="U29" s="67">
        <v>0.7</v>
      </c>
      <c r="V29" s="195">
        <v>435</v>
      </c>
      <c r="W29" s="72"/>
    </row>
    <row r="30" spans="1:23" ht="16.5" customHeight="1" x14ac:dyDescent="0.2">
      <c r="A30" s="63">
        <v>1</v>
      </c>
      <c r="B30" s="63" t="s">
        <v>1677</v>
      </c>
      <c r="C30" s="87" t="s">
        <v>4863</v>
      </c>
      <c r="D30" s="83"/>
      <c r="F30" s="106"/>
      <c r="G30" s="160"/>
      <c r="H30" s="151">
        <v>184</v>
      </c>
      <c r="I30" s="25" t="s">
        <v>394</v>
      </c>
      <c r="J30" s="68" t="s">
        <v>397</v>
      </c>
      <c r="K30" s="69" t="s">
        <v>398</v>
      </c>
      <c r="L30" s="70">
        <v>1</v>
      </c>
      <c r="M30" s="47"/>
      <c r="O30" s="78"/>
      <c r="R30" s="78"/>
      <c r="S30" s="360"/>
      <c r="T30" s="74"/>
      <c r="U30" s="75"/>
      <c r="V30" s="195">
        <v>435</v>
      </c>
      <c r="W30" s="72"/>
    </row>
    <row r="31" spans="1:23" ht="16.5" customHeight="1" x14ac:dyDescent="0.2">
      <c r="A31" s="53">
        <v>1</v>
      </c>
      <c r="B31" s="53">
        <v>4295</v>
      </c>
      <c r="C31" s="85" t="s">
        <v>4864</v>
      </c>
      <c r="D31" s="83"/>
      <c r="F31" s="106"/>
      <c r="G31" s="361" t="s">
        <v>513</v>
      </c>
      <c r="H31" s="352"/>
      <c r="I31" s="326"/>
      <c r="J31" s="56"/>
      <c r="K31" s="57"/>
      <c r="L31" s="58"/>
      <c r="M31" s="47"/>
      <c r="O31" s="78"/>
      <c r="R31" s="78"/>
      <c r="S31" s="77"/>
      <c r="T31" s="61"/>
      <c r="U31" s="62"/>
      <c r="V31" s="194">
        <v>760</v>
      </c>
      <c r="W31" s="60"/>
    </row>
    <row r="32" spans="1:23" ht="16.5" customHeight="1" x14ac:dyDescent="0.2">
      <c r="A32" s="53">
        <v>1</v>
      </c>
      <c r="B32" s="53">
        <v>4296</v>
      </c>
      <c r="C32" s="85" t="s">
        <v>4865</v>
      </c>
      <c r="D32" s="83"/>
      <c r="F32" s="106"/>
      <c r="G32" s="362"/>
      <c r="H32" s="353"/>
      <c r="I32" s="328"/>
      <c r="J32" s="56" t="s">
        <v>397</v>
      </c>
      <c r="K32" s="57" t="s">
        <v>398</v>
      </c>
      <c r="L32" s="58">
        <v>1</v>
      </c>
      <c r="M32" s="47"/>
      <c r="O32" s="78"/>
      <c r="R32" s="78"/>
      <c r="S32" s="55"/>
      <c r="T32" s="49"/>
      <c r="U32" s="50"/>
      <c r="V32" s="194">
        <v>760</v>
      </c>
      <c r="W32" s="60"/>
    </row>
    <row r="33" spans="1:23" ht="16.5" customHeight="1" x14ac:dyDescent="0.2">
      <c r="A33" s="63">
        <v>1</v>
      </c>
      <c r="B33" s="63" t="s">
        <v>1678</v>
      </c>
      <c r="C33" s="87" t="s">
        <v>4866</v>
      </c>
      <c r="D33" s="83"/>
      <c r="F33" s="106"/>
      <c r="G33" s="362"/>
      <c r="H33" s="353"/>
      <c r="I33" s="328"/>
      <c r="J33" s="68"/>
      <c r="K33" s="69"/>
      <c r="L33" s="70"/>
      <c r="M33" s="47"/>
      <c r="O33" s="78"/>
      <c r="R33" s="78"/>
      <c r="S33" s="359" t="s">
        <v>400</v>
      </c>
      <c r="T33" s="66" t="s">
        <v>398</v>
      </c>
      <c r="U33" s="67">
        <v>0.7</v>
      </c>
      <c r="V33" s="195">
        <v>532</v>
      </c>
      <c r="W33" s="72"/>
    </row>
    <row r="34" spans="1:23" ht="16.5" customHeight="1" x14ac:dyDescent="0.2">
      <c r="A34" s="63">
        <v>1</v>
      </c>
      <c r="B34" s="63" t="s">
        <v>1679</v>
      </c>
      <c r="C34" s="87" t="s">
        <v>4867</v>
      </c>
      <c r="D34" s="83"/>
      <c r="F34" s="106"/>
      <c r="G34" s="160"/>
      <c r="H34" s="151">
        <v>276</v>
      </c>
      <c r="I34" s="25" t="s">
        <v>394</v>
      </c>
      <c r="J34" s="68" t="s">
        <v>397</v>
      </c>
      <c r="K34" s="69" t="s">
        <v>398</v>
      </c>
      <c r="L34" s="70">
        <v>1</v>
      </c>
      <c r="M34" s="47"/>
      <c r="O34" s="78"/>
      <c r="R34" s="78"/>
      <c r="S34" s="360"/>
      <c r="T34" s="74"/>
      <c r="U34" s="75"/>
      <c r="V34" s="195">
        <v>532</v>
      </c>
      <c r="W34" s="72"/>
    </row>
    <row r="35" spans="1:23" ht="16.5" customHeight="1" x14ac:dyDescent="0.2">
      <c r="A35" s="53">
        <v>1</v>
      </c>
      <c r="B35" s="53">
        <v>4297</v>
      </c>
      <c r="C35" s="85" t="s">
        <v>4868</v>
      </c>
      <c r="D35" s="325" t="s">
        <v>516</v>
      </c>
      <c r="E35" s="352"/>
      <c r="F35" s="369"/>
      <c r="G35" s="361" t="s">
        <v>474</v>
      </c>
      <c r="H35" s="352"/>
      <c r="I35" s="326"/>
      <c r="J35" s="56"/>
      <c r="K35" s="57"/>
      <c r="L35" s="58"/>
      <c r="M35" s="47"/>
      <c r="O35" s="78"/>
      <c r="R35" s="78"/>
      <c r="S35" s="77"/>
      <c r="T35" s="61"/>
      <c r="U35" s="61"/>
      <c r="V35" s="194">
        <v>599</v>
      </c>
      <c r="W35" s="60"/>
    </row>
    <row r="36" spans="1:23" ht="16.5" customHeight="1" x14ac:dyDescent="0.2">
      <c r="A36" s="53">
        <v>1</v>
      </c>
      <c r="B36" s="53">
        <v>4298</v>
      </c>
      <c r="C36" s="85" t="s">
        <v>4869</v>
      </c>
      <c r="D36" s="327"/>
      <c r="E36" s="353"/>
      <c r="F36" s="365"/>
      <c r="G36" s="362"/>
      <c r="H36" s="353"/>
      <c r="I36" s="328"/>
      <c r="J36" s="56" t="s">
        <v>397</v>
      </c>
      <c r="K36" s="57" t="s">
        <v>398</v>
      </c>
      <c r="L36" s="58">
        <v>1</v>
      </c>
      <c r="M36" s="47"/>
      <c r="O36" s="78"/>
      <c r="R36" s="78"/>
      <c r="S36" s="55"/>
      <c r="T36" s="49"/>
      <c r="U36" s="49"/>
      <c r="V36" s="194">
        <v>599</v>
      </c>
      <c r="W36" s="60"/>
    </row>
    <row r="37" spans="1:23" ht="16.5" customHeight="1" x14ac:dyDescent="0.2">
      <c r="A37" s="63">
        <v>1</v>
      </c>
      <c r="B37" s="63" t="s">
        <v>1680</v>
      </c>
      <c r="C37" s="87" t="s">
        <v>4870</v>
      </c>
      <c r="D37" s="327"/>
      <c r="E37" s="353"/>
      <c r="F37" s="365"/>
      <c r="G37" s="362"/>
      <c r="H37" s="353"/>
      <c r="I37" s="328"/>
      <c r="J37" s="68"/>
      <c r="K37" s="69"/>
      <c r="L37" s="70"/>
      <c r="M37" s="47"/>
      <c r="O37" s="78"/>
      <c r="R37" s="78"/>
      <c r="S37" s="359" t="s">
        <v>400</v>
      </c>
      <c r="T37" s="66" t="s">
        <v>398</v>
      </c>
      <c r="U37" s="67">
        <v>0.7</v>
      </c>
      <c r="V37" s="195">
        <v>420</v>
      </c>
      <c r="W37" s="72"/>
    </row>
    <row r="38" spans="1:23" ht="16.5" customHeight="1" x14ac:dyDescent="0.2">
      <c r="A38" s="63">
        <v>1</v>
      </c>
      <c r="B38" s="63" t="s">
        <v>1681</v>
      </c>
      <c r="C38" s="87" t="s">
        <v>4871</v>
      </c>
      <c r="D38" s="83"/>
      <c r="E38" s="151">
        <v>369</v>
      </c>
      <c r="F38" s="25" t="s">
        <v>394</v>
      </c>
      <c r="G38" s="159"/>
      <c r="H38" s="151">
        <v>92</v>
      </c>
      <c r="I38" s="25" t="s">
        <v>394</v>
      </c>
      <c r="J38" s="68" t="s">
        <v>397</v>
      </c>
      <c r="K38" s="69" t="s">
        <v>398</v>
      </c>
      <c r="L38" s="70">
        <v>1</v>
      </c>
      <c r="M38" s="47"/>
      <c r="O38" s="78"/>
      <c r="R38" s="78"/>
      <c r="S38" s="360"/>
      <c r="T38" s="74"/>
      <c r="U38" s="75"/>
      <c r="V38" s="195">
        <v>420</v>
      </c>
      <c r="W38" s="72"/>
    </row>
    <row r="39" spans="1:23" ht="16.5" customHeight="1" x14ac:dyDescent="0.2">
      <c r="A39" s="53">
        <v>1</v>
      </c>
      <c r="B39" s="53">
        <v>4115</v>
      </c>
      <c r="C39" s="85" t="s">
        <v>4872</v>
      </c>
      <c r="D39" s="83"/>
      <c r="F39" s="106"/>
      <c r="G39" s="361" t="s">
        <v>512</v>
      </c>
      <c r="H39" s="352"/>
      <c r="I39" s="326"/>
      <c r="J39" s="56"/>
      <c r="K39" s="57"/>
      <c r="L39" s="58"/>
      <c r="M39" s="47"/>
      <c r="O39" s="78"/>
      <c r="R39" s="78"/>
      <c r="S39" s="77"/>
      <c r="T39" s="61"/>
      <c r="U39" s="62"/>
      <c r="V39" s="194">
        <v>737</v>
      </c>
      <c r="W39" s="60"/>
    </row>
    <row r="40" spans="1:23" ht="16.5" customHeight="1" x14ac:dyDescent="0.2">
      <c r="A40" s="53">
        <v>1</v>
      </c>
      <c r="B40" s="53">
        <v>4116</v>
      </c>
      <c r="C40" s="85" t="s">
        <v>4873</v>
      </c>
      <c r="D40" s="83"/>
      <c r="F40" s="106"/>
      <c r="G40" s="362"/>
      <c r="H40" s="353"/>
      <c r="I40" s="328"/>
      <c r="J40" s="56" t="s">
        <v>397</v>
      </c>
      <c r="K40" s="57" t="s">
        <v>398</v>
      </c>
      <c r="L40" s="58">
        <v>1</v>
      </c>
      <c r="M40" s="47"/>
      <c r="O40" s="78"/>
      <c r="R40" s="78"/>
      <c r="S40" s="55"/>
      <c r="T40" s="49"/>
      <c r="U40" s="50"/>
      <c r="V40" s="194">
        <v>737</v>
      </c>
      <c r="W40" s="60"/>
    </row>
    <row r="41" spans="1:23" ht="16.5" customHeight="1" x14ac:dyDescent="0.2">
      <c r="A41" s="63">
        <v>1</v>
      </c>
      <c r="B41" s="63" t="s">
        <v>1682</v>
      </c>
      <c r="C41" s="87" t="s">
        <v>4874</v>
      </c>
      <c r="D41" s="83"/>
      <c r="F41" s="106"/>
      <c r="G41" s="362"/>
      <c r="H41" s="353"/>
      <c r="I41" s="328"/>
      <c r="J41" s="68"/>
      <c r="K41" s="69"/>
      <c r="L41" s="70"/>
      <c r="M41" s="47"/>
      <c r="O41" s="78"/>
      <c r="R41" s="78"/>
      <c r="S41" s="359" t="s">
        <v>400</v>
      </c>
      <c r="T41" s="66" t="s">
        <v>398</v>
      </c>
      <c r="U41" s="67">
        <v>0.7</v>
      </c>
      <c r="V41" s="195">
        <v>516</v>
      </c>
      <c r="W41" s="72"/>
    </row>
    <row r="42" spans="1:23" ht="16.5" customHeight="1" x14ac:dyDescent="0.2">
      <c r="A42" s="63">
        <v>1</v>
      </c>
      <c r="B42" s="63" t="s">
        <v>1683</v>
      </c>
      <c r="C42" s="87" t="s">
        <v>4875</v>
      </c>
      <c r="D42" s="83"/>
      <c r="F42" s="106"/>
      <c r="G42" s="160"/>
      <c r="H42" s="151">
        <v>184</v>
      </c>
      <c r="I42" s="25" t="s">
        <v>394</v>
      </c>
      <c r="J42" s="68" t="s">
        <v>397</v>
      </c>
      <c r="K42" s="69" t="s">
        <v>398</v>
      </c>
      <c r="L42" s="70">
        <v>1</v>
      </c>
      <c r="M42" s="47"/>
      <c r="O42" s="78"/>
      <c r="R42" s="78"/>
      <c r="S42" s="360"/>
      <c r="T42" s="74"/>
      <c r="U42" s="75"/>
      <c r="V42" s="195">
        <v>516</v>
      </c>
      <c r="W42" s="72"/>
    </row>
    <row r="43" spans="1:23" ht="16.5" customHeight="1" x14ac:dyDescent="0.2">
      <c r="A43" s="53">
        <v>1</v>
      </c>
      <c r="B43" s="53">
        <v>4299</v>
      </c>
      <c r="C43" s="85" t="s">
        <v>4876</v>
      </c>
      <c r="D43" s="325" t="s">
        <v>517</v>
      </c>
      <c r="E43" s="352"/>
      <c r="F43" s="369"/>
      <c r="G43" s="361" t="s">
        <v>474</v>
      </c>
      <c r="H43" s="352"/>
      <c r="I43" s="326"/>
      <c r="J43" s="56"/>
      <c r="K43" s="57"/>
      <c r="L43" s="58"/>
      <c r="M43" s="47"/>
      <c r="O43" s="78"/>
      <c r="R43" s="78"/>
      <c r="S43" s="77"/>
      <c r="T43" s="61"/>
      <c r="U43" s="61"/>
      <c r="V43" s="194">
        <v>714</v>
      </c>
      <c r="W43" s="60"/>
    </row>
    <row r="44" spans="1:23" ht="16.5" customHeight="1" x14ac:dyDescent="0.2">
      <c r="A44" s="53">
        <v>1</v>
      </c>
      <c r="B44" s="53">
        <v>4300</v>
      </c>
      <c r="C44" s="85" t="s">
        <v>4877</v>
      </c>
      <c r="D44" s="327"/>
      <c r="E44" s="353"/>
      <c r="F44" s="365"/>
      <c r="G44" s="362"/>
      <c r="H44" s="353"/>
      <c r="I44" s="328"/>
      <c r="J44" s="56" t="s">
        <v>397</v>
      </c>
      <c r="K44" s="57" t="s">
        <v>398</v>
      </c>
      <c r="L44" s="58">
        <v>1</v>
      </c>
      <c r="M44" s="47"/>
      <c r="O44" s="78"/>
      <c r="R44" s="78"/>
      <c r="S44" s="55"/>
      <c r="T44" s="49"/>
      <c r="U44" s="49"/>
      <c r="V44" s="194">
        <v>714</v>
      </c>
      <c r="W44" s="60"/>
    </row>
    <row r="45" spans="1:23" ht="16.5" customHeight="1" x14ac:dyDescent="0.2">
      <c r="A45" s="63">
        <v>1</v>
      </c>
      <c r="B45" s="63" t="s">
        <v>1684</v>
      </c>
      <c r="C45" s="87" t="s">
        <v>4878</v>
      </c>
      <c r="D45" s="327"/>
      <c r="E45" s="353"/>
      <c r="F45" s="365"/>
      <c r="G45" s="362"/>
      <c r="H45" s="353"/>
      <c r="I45" s="328"/>
      <c r="J45" s="68"/>
      <c r="K45" s="69"/>
      <c r="L45" s="70"/>
      <c r="M45" s="47"/>
      <c r="O45" s="78"/>
      <c r="R45" s="78"/>
      <c r="S45" s="359" t="s">
        <v>400</v>
      </c>
      <c r="T45" s="66" t="s">
        <v>398</v>
      </c>
      <c r="U45" s="67">
        <v>0.7</v>
      </c>
      <c r="V45" s="195">
        <v>500</v>
      </c>
      <c r="W45" s="72"/>
    </row>
    <row r="46" spans="1:23" ht="16.5" customHeight="1" x14ac:dyDescent="0.2">
      <c r="A46" s="63">
        <v>1</v>
      </c>
      <c r="B46" s="63" t="s">
        <v>1685</v>
      </c>
      <c r="C46" s="87" t="s">
        <v>4879</v>
      </c>
      <c r="D46" s="124"/>
      <c r="E46" s="157">
        <v>461</v>
      </c>
      <c r="F46" s="49" t="s">
        <v>394</v>
      </c>
      <c r="G46" s="161"/>
      <c r="H46" s="157">
        <v>92</v>
      </c>
      <c r="I46" s="49" t="s">
        <v>394</v>
      </c>
      <c r="J46" s="68" t="s">
        <v>397</v>
      </c>
      <c r="K46" s="69" t="s">
        <v>398</v>
      </c>
      <c r="L46" s="70">
        <v>1</v>
      </c>
      <c r="M46" s="55"/>
      <c r="N46" s="50"/>
      <c r="O46" s="125"/>
      <c r="P46" s="49"/>
      <c r="Q46" s="50"/>
      <c r="R46" s="125"/>
      <c r="S46" s="360"/>
      <c r="T46" s="74"/>
      <c r="U46" s="75"/>
      <c r="V46" s="195">
        <v>500</v>
      </c>
      <c r="W46" s="79"/>
    </row>
    <row r="47" spans="1:23" ht="16.5" customHeight="1" x14ac:dyDescent="0.2">
      <c r="G47" s="106"/>
    </row>
  </sheetData>
  <mergeCells count="28">
    <mergeCell ref="D43:F45"/>
    <mergeCell ref="G43:I45"/>
    <mergeCell ref="S45:S46"/>
    <mergeCell ref="D23:F25"/>
    <mergeCell ref="G23:I25"/>
    <mergeCell ref="S25:S26"/>
    <mergeCell ref="G27:I29"/>
    <mergeCell ref="S29:S30"/>
    <mergeCell ref="G31:I33"/>
    <mergeCell ref="S33:S34"/>
    <mergeCell ref="D35:F37"/>
    <mergeCell ref="G35:I37"/>
    <mergeCell ref="S37:S38"/>
    <mergeCell ref="G39:I41"/>
    <mergeCell ref="S41:S42"/>
    <mergeCell ref="G19:I21"/>
    <mergeCell ref="S21:S22"/>
    <mergeCell ref="D6:F6"/>
    <mergeCell ref="G6:I6"/>
    <mergeCell ref="D7:F9"/>
    <mergeCell ref="G7:I9"/>
    <mergeCell ref="O8:O9"/>
    <mergeCell ref="R8:R9"/>
    <mergeCell ref="S9:S10"/>
    <mergeCell ref="G11:I13"/>
    <mergeCell ref="S13:S14"/>
    <mergeCell ref="G15:I17"/>
    <mergeCell ref="S17:S18"/>
  </mergeCells>
  <phoneticPr fontId="1"/>
  <printOptions horizontalCentered="1"/>
  <pageMargins left="0.70866141732283472" right="0.70866141732283472" top="0.74803149606299213" bottom="0.74803149606299213" header="0.31496062992125984" footer="0.31496062992125984"/>
  <pageSetup paperSize="9" scale="49" fitToHeight="0" orientation="portrait" r:id="rId1"/>
  <headerFooter>
    <oddFooter>&amp;C&amp;"ＭＳ Ｐゴシック"&amp;14&amp;P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47"/>
  <sheetViews>
    <sheetView view="pageBreakPreview" topLeftCell="A22"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43.109375" style="23" bestFit="1" customWidth="1"/>
    <col min="4" max="4" width="2.33203125" style="23" customWidth="1"/>
    <col min="5" max="5" width="4.88671875" style="23" customWidth="1"/>
    <col min="6" max="6" width="4.44140625" style="118" bestFit="1" customWidth="1"/>
    <col min="7" max="7" width="2.33203125" style="118" customWidth="1"/>
    <col min="8" max="8" width="4.88671875" style="23" customWidth="1"/>
    <col min="9" max="9" width="4.44140625" style="118" bestFit="1" customWidth="1"/>
    <col min="10" max="10" width="24.88671875" style="27" bestFit="1" customWidth="1"/>
    <col min="11" max="11" width="3.44140625" style="25" bestFit="1" customWidth="1"/>
    <col min="12" max="12" width="5.44140625" style="26" bestFit="1" customWidth="1"/>
    <col min="13" max="13" width="3.44140625" style="25" bestFit="1" customWidth="1"/>
    <col min="14" max="14" width="4.44140625" style="26" bestFit="1" customWidth="1"/>
    <col min="15" max="15" width="5.33203125" style="25" bestFit="1" customWidth="1"/>
    <col min="16" max="16" width="17.88671875" style="25" customWidth="1"/>
    <col min="17" max="17" width="3.44140625" style="25" bestFit="1" customWidth="1"/>
    <col min="18" max="18" width="4.44140625" style="26" bestFit="1" customWidth="1"/>
    <col min="19" max="19" width="7.109375" style="192" customWidth="1"/>
    <col min="20" max="20" width="8.6640625" style="29" customWidth="1"/>
    <col min="21" max="16384" width="8.88671875" style="25"/>
  </cols>
  <sheetData>
    <row r="1" spans="1:20" ht="17.100000000000001" customHeight="1" x14ac:dyDescent="0.2"/>
    <row r="2" spans="1:20" ht="17.100000000000001" customHeight="1" x14ac:dyDescent="0.2"/>
    <row r="3" spans="1:20" ht="17.100000000000001" customHeight="1" x14ac:dyDescent="0.2">
      <c r="G3" s="106"/>
    </row>
    <row r="4" spans="1:20" ht="17.100000000000001" customHeight="1" x14ac:dyDescent="0.2">
      <c r="B4" s="30" t="s">
        <v>2690</v>
      </c>
      <c r="E4" s="81"/>
      <c r="G4" s="106"/>
    </row>
    <row r="5" spans="1:20" ht="16.5" customHeight="1" x14ac:dyDescent="0.2">
      <c r="A5" s="31" t="s">
        <v>386</v>
      </c>
      <c r="B5" s="32"/>
      <c r="C5" s="33" t="s">
        <v>387</v>
      </c>
      <c r="D5" s="82"/>
      <c r="E5" s="34" t="s">
        <v>388</v>
      </c>
      <c r="F5" s="119"/>
      <c r="G5" s="119"/>
      <c r="H5" s="34"/>
      <c r="I5" s="119"/>
      <c r="J5" s="34"/>
      <c r="K5" s="34"/>
      <c r="L5" s="35"/>
      <c r="M5" s="34"/>
      <c r="N5" s="35"/>
      <c r="O5" s="34"/>
      <c r="P5" s="34"/>
      <c r="Q5" s="34"/>
      <c r="R5" s="35"/>
      <c r="S5" s="33" t="s">
        <v>389</v>
      </c>
      <c r="T5" s="33" t="s">
        <v>390</v>
      </c>
    </row>
    <row r="6" spans="1:20" ht="16.5" customHeight="1" x14ac:dyDescent="0.2">
      <c r="A6" s="37" t="s">
        <v>391</v>
      </c>
      <c r="B6" s="37" t="s">
        <v>392</v>
      </c>
      <c r="C6" s="38"/>
      <c r="D6" s="40"/>
      <c r="E6" s="40"/>
      <c r="F6" s="121"/>
      <c r="G6" s="364" t="s">
        <v>452</v>
      </c>
      <c r="H6" s="348"/>
      <c r="I6" s="349"/>
      <c r="J6" s="40"/>
      <c r="K6" s="40"/>
      <c r="L6" s="41"/>
      <c r="M6" s="40"/>
      <c r="N6" s="41"/>
      <c r="O6" s="40"/>
      <c r="P6" s="40"/>
      <c r="Q6" s="40"/>
      <c r="R6" s="41"/>
      <c r="S6" s="43" t="s">
        <v>393</v>
      </c>
      <c r="T6" s="43" t="s">
        <v>394</v>
      </c>
    </row>
    <row r="7" spans="1:20" ht="16.5" customHeight="1" x14ac:dyDescent="0.2">
      <c r="A7" s="53">
        <v>1</v>
      </c>
      <c r="B7" s="53">
        <v>4301</v>
      </c>
      <c r="C7" s="85" t="s">
        <v>4880</v>
      </c>
      <c r="D7" s="373" t="s">
        <v>518</v>
      </c>
      <c r="E7" s="352" t="s">
        <v>491</v>
      </c>
      <c r="F7" s="326"/>
      <c r="G7" s="373" t="s">
        <v>519</v>
      </c>
      <c r="H7" s="361" t="s">
        <v>474</v>
      </c>
      <c r="I7" s="326"/>
      <c r="J7" s="56"/>
      <c r="K7" s="57"/>
      <c r="L7" s="58"/>
      <c r="M7" s="77" t="s">
        <v>455</v>
      </c>
      <c r="N7" s="62"/>
      <c r="O7" s="116"/>
      <c r="P7" s="77"/>
      <c r="Q7" s="61"/>
      <c r="R7" s="62"/>
      <c r="S7" s="194">
        <v>137</v>
      </c>
      <c r="T7" s="130" t="s">
        <v>396</v>
      </c>
    </row>
    <row r="8" spans="1:20" ht="16.5" customHeight="1" x14ac:dyDescent="0.2">
      <c r="A8" s="53">
        <v>1</v>
      </c>
      <c r="B8" s="53">
        <v>4302</v>
      </c>
      <c r="C8" s="85" t="s">
        <v>4881</v>
      </c>
      <c r="D8" s="374"/>
      <c r="E8" s="353"/>
      <c r="F8" s="328"/>
      <c r="G8" s="374"/>
      <c r="H8" s="362"/>
      <c r="I8" s="328"/>
      <c r="J8" s="56" t="s">
        <v>397</v>
      </c>
      <c r="K8" s="57" t="s">
        <v>398</v>
      </c>
      <c r="L8" s="58">
        <v>1</v>
      </c>
      <c r="M8" s="47" t="s">
        <v>398</v>
      </c>
      <c r="N8" s="26">
        <v>0.5</v>
      </c>
      <c r="O8" s="345" t="s">
        <v>423</v>
      </c>
      <c r="P8" s="55"/>
      <c r="Q8" s="49"/>
      <c r="R8" s="50"/>
      <c r="S8" s="194">
        <v>137</v>
      </c>
      <c r="T8" s="60"/>
    </row>
    <row r="9" spans="1:20" ht="16.5" customHeight="1" x14ac:dyDescent="0.2">
      <c r="A9" s="63">
        <v>1</v>
      </c>
      <c r="B9" s="63" t="s">
        <v>1686</v>
      </c>
      <c r="C9" s="87" t="s">
        <v>4882</v>
      </c>
      <c r="D9" s="374"/>
      <c r="E9" s="353"/>
      <c r="F9" s="328"/>
      <c r="G9" s="374"/>
      <c r="H9" s="362"/>
      <c r="I9" s="328"/>
      <c r="J9" s="68"/>
      <c r="K9" s="69"/>
      <c r="L9" s="70"/>
      <c r="M9" s="47"/>
      <c r="O9" s="345"/>
      <c r="P9" s="359" t="s">
        <v>400</v>
      </c>
      <c r="Q9" s="66" t="s">
        <v>398</v>
      </c>
      <c r="R9" s="67">
        <v>0.7</v>
      </c>
      <c r="S9" s="195">
        <v>96</v>
      </c>
      <c r="T9" s="72"/>
    </row>
    <row r="10" spans="1:20" ht="16.5" customHeight="1" x14ac:dyDescent="0.2">
      <c r="A10" s="63">
        <v>1</v>
      </c>
      <c r="B10" s="63" t="s">
        <v>1687</v>
      </c>
      <c r="C10" s="87" t="s">
        <v>4883</v>
      </c>
      <c r="D10" s="374"/>
      <c r="E10" s="140"/>
      <c r="F10" s="106"/>
      <c r="G10" s="374"/>
      <c r="H10" s="151">
        <v>91</v>
      </c>
      <c r="I10" s="25" t="s">
        <v>394</v>
      </c>
      <c r="J10" s="68" t="s">
        <v>397</v>
      </c>
      <c r="K10" s="69" t="s">
        <v>398</v>
      </c>
      <c r="L10" s="70">
        <v>1</v>
      </c>
      <c r="M10" s="47"/>
      <c r="O10" s="78"/>
      <c r="P10" s="360"/>
      <c r="Q10" s="74"/>
      <c r="R10" s="75"/>
      <c r="S10" s="195">
        <v>96</v>
      </c>
      <c r="T10" s="72"/>
    </row>
    <row r="11" spans="1:20" ht="16.5" customHeight="1" x14ac:dyDescent="0.2">
      <c r="A11" s="53">
        <v>1</v>
      </c>
      <c r="B11" s="53">
        <v>4117</v>
      </c>
      <c r="C11" s="85" t="s">
        <v>4884</v>
      </c>
      <c r="D11" s="374"/>
      <c r="F11" s="106"/>
      <c r="G11" s="374"/>
      <c r="H11" s="361" t="s">
        <v>512</v>
      </c>
      <c r="I11" s="326"/>
      <c r="J11" s="56"/>
      <c r="K11" s="57"/>
      <c r="L11" s="58"/>
      <c r="M11" s="47"/>
      <c r="O11" s="78"/>
      <c r="P11" s="77"/>
      <c r="Q11" s="61"/>
      <c r="R11" s="61"/>
      <c r="S11" s="194">
        <v>275</v>
      </c>
      <c r="T11" s="60"/>
    </row>
    <row r="12" spans="1:20" ht="16.5" customHeight="1" x14ac:dyDescent="0.2">
      <c r="A12" s="53">
        <v>1</v>
      </c>
      <c r="B12" s="53">
        <v>4118</v>
      </c>
      <c r="C12" s="85" t="s">
        <v>4885</v>
      </c>
      <c r="D12" s="374"/>
      <c r="F12" s="106"/>
      <c r="G12" s="374"/>
      <c r="H12" s="362"/>
      <c r="I12" s="328"/>
      <c r="J12" s="56" t="s">
        <v>397</v>
      </c>
      <c r="K12" s="57" t="s">
        <v>398</v>
      </c>
      <c r="L12" s="58">
        <v>1</v>
      </c>
      <c r="M12" s="47"/>
      <c r="O12" s="78"/>
      <c r="P12" s="55"/>
      <c r="Q12" s="49"/>
      <c r="R12" s="49"/>
      <c r="S12" s="194">
        <v>275</v>
      </c>
      <c r="T12" s="60"/>
    </row>
    <row r="13" spans="1:20" ht="16.5" customHeight="1" x14ac:dyDescent="0.2">
      <c r="A13" s="63">
        <v>1</v>
      </c>
      <c r="B13" s="63" t="s">
        <v>1688</v>
      </c>
      <c r="C13" s="87" t="s">
        <v>4886</v>
      </c>
      <c r="D13" s="374"/>
      <c r="F13" s="106"/>
      <c r="G13" s="374"/>
      <c r="H13" s="362"/>
      <c r="I13" s="328"/>
      <c r="J13" s="68"/>
      <c r="K13" s="69"/>
      <c r="L13" s="70"/>
      <c r="M13" s="47"/>
      <c r="O13" s="78"/>
      <c r="P13" s="359" t="s">
        <v>400</v>
      </c>
      <c r="Q13" s="66" t="s">
        <v>398</v>
      </c>
      <c r="R13" s="67">
        <v>0.7</v>
      </c>
      <c r="S13" s="195">
        <v>193</v>
      </c>
      <c r="T13" s="72"/>
    </row>
    <row r="14" spans="1:20" ht="16.5" customHeight="1" x14ac:dyDescent="0.2">
      <c r="A14" s="63">
        <v>1</v>
      </c>
      <c r="B14" s="63" t="s">
        <v>1689</v>
      </c>
      <c r="C14" s="87" t="s">
        <v>4887</v>
      </c>
      <c r="D14" s="374"/>
      <c r="F14" s="106"/>
      <c r="G14" s="374"/>
      <c r="H14" s="151">
        <v>183</v>
      </c>
      <c r="I14" s="25" t="s">
        <v>394</v>
      </c>
      <c r="J14" s="68" t="s">
        <v>397</v>
      </c>
      <c r="K14" s="69" t="s">
        <v>398</v>
      </c>
      <c r="L14" s="70">
        <v>1</v>
      </c>
      <c r="M14" s="47"/>
      <c r="O14" s="78"/>
      <c r="P14" s="360"/>
      <c r="Q14" s="74"/>
      <c r="R14" s="75"/>
      <c r="S14" s="195">
        <v>193</v>
      </c>
      <c r="T14" s="72"/>
    </row>
    <row r="15" spans="1:20" ht="16.5" customHeight="1" x14ac:dyDescent="0.2">
      <c r="A15" s="53">
        <v>1</v>
      </c>
      <c r="B15" s="53">
        <v>4303</v>
      </c>
      <c r="C15" s="85" t="s">
        <v>4888</v>
      </c>
      <c r="D15" s="374"/>
      <c r="F15" s="106"/>
      <c r="G15" s="374"/>
      <c r="H15" s="361" t="s">
        <v>513</v>
      </c>
      <c r="I15" s="326"/>
      <c r="J15" s="56"/>
      <c r="K15" s="57"/>
      <c r="L15" s="58"/>
      <c r="M15" s="47"/>
      <c r="O15" s="78"/>
      <c r="P15" s="77"/>
      <c r="Q15" s="61"/>
      <c r="R15" s="62"/>
      <c r="S15" s="194">
        <v>413</v>
      </c>
      <c r="T15" s="60"/>
    </row>
    <row r="16" spans="1:20" ht="16.5" customHeight="1" x14ac:dyDescent="0.2">
      <c r="A16" s="53">
        <v>1</v>
      </c>
      <c r="B16" s="53">
        <v>4304</v>
      </c>
      <c r="C16" s="85" t="s">
        <v>4889</v>
      </c>
      <c r="D16" s="374"/>
      <c r="F16" s="106"/>
      <c r="G16" s="374"/>
      <c r="H16" s="362"/>
      <c r="I16" s="328"/>
      <c r="J16" s="56" t="s">
        <v>397</v>
      </c>
      <c r="K16" s="57" t="s">
        <v>398</v>
      </c>
      <c r="L16" s="58">
        <v>1</v>
      </c>
      <c r="M16" s="47"/>
      <c r="O16" s="78"/>
      <c r="P16" s="55"/>
      <c r="Q16" s="49"/>
      <c r="R16" s="50"/>
      <c r="S16" s="194">
        <v>413</v>
      </c>
      <c r="T16" s="60"/>
    </row>
    <row r="17" spans="1:20" ht="16.5" customHeight="1" x14ac:dyDescent="0.2">
      <c r="A17" s="63">
        <v>1</v>
      </c>
      <c r="B17" s="63" t="s">
        <v>1690</v>
      </c>
      <c r="C17" s="87" t="s">
        <v>4890</v>
      </c>
      <c r="D17" s="374"/>
      <c r="F17" s="106"/>
      <c r="G17" s="374"/>
      <c r="H17" s="362"/>
      <c r="I17" s="328"/>
      <c r="J17" s="68"/>
      <c r="K17" s="69"/>
      <c r="L17" s="70"/>
      <c r="M17" s="47"/>
      <c r="O17" s="78"/>
      <c r="P17" s="359" t="s">
        <v>400</v>
      </c>
      <c r="Q17" s="66" t="s">
        <v>398</v>
      </c>
      <c r="R17" s="67">
        <v>0.7</v>
      </c>
      <c r="S17" s="195">
        <v>289</v>
      </c>
      <c r="T17" s="72"/>
    </row>
    <row r="18" spans="1:20" ht="16.5" customHeight="1" x14ac:dyDescent="0.2">
      <c r="A18" s="63">
        <v>1</v>
      </c>
      <c r="B18" s="63" t="s">
        <v>1691</v>
      </c>
      <c r="C18" s="87" t="s">
        <v>4891</v>
      </c>
      <c r="D18" s="374"/>
      <c r="F18" s="106"/>
      <c r="G18" s="374"/>
      <c r="H18" s="151">
        <v>275</v>
      </c>
      <c r="I18" s="25" t="s">
        <v>394</v>
      </c>
      <c r="J18" s="68" t="s">
        <v>397</v>
      </c>
      <c r="K18" s="69" t="s">
        <v>398</v>
      </c>
      <c r="L18" s="70">
        <v>1</v>
      </c>
      <c r="M18" s="47"/>
      <c r="O18" s="78"/>
      <c r="P18" s="360"/>
      <c r="Q18" s="74"/>
      <c r="R18" s="75"/>
      <c r="S18" s="195">
        <v>289</v>
      </c>
      <c r="T18" s="72"/>
    </row>
    <row r="19" spans="1:20" ht="16.5" customHeight="1" x14ac:dyDescent="0.2">
      <c r="A19" s="53">
        <v>1</v>
      </c>
      <c r="B19" s="53">
        <v>4119</v>
      </c>
      <c r="C19" s="85" t="s">
        <v>4892</v>
      </c>
      <c r="D19" s="374"/>
      <c r="F19" s="106"/>
      <c r="G19" s="374"/>
      <c r="H19" s="361" t="s">
        <v>514</v>
      </c>
      <c r="I19" s="326"/>
      <c r="J19" s="56"/>
      <c r="K19" s="57"/>
      <c r="L19" s="58"/>
      <c r="M19" s="47"/>
      <c r="O19" s="78"/>
      <c r="P19" s="77"/>
      <c r="Q19" s="61"/>
      <c r="R19" s="61"/>
      <c r="S19" s="194">
        <v>551</v>
      </c>
      <c r="T19" s="60"/>
    </row>
    <row r="20" spans="1:20" ht="16.5" customHeight="1" x14ac:dyDescent="0.2">
      <c r="A20" s="53">
        <v>1</v>
      </c>
      <c r="B20" s="53">
        <v>4120</v>
      </c>
      <c r="C20" s="85" t="s">
        <v>4893</v>
      </c>
      <c r="D20" s="374"/>
      <c r="F20" s="106"/>
      <c r="G20" s="374"/>
      <c r="H20" s="362"/>
      <c r="I20" s="328"/>
      <c r="J20" s="56" t="s">
        <v>397</v>
      </c>
      <c r="K20" s="57" t="s">
        <v>398</v>
      </c>
      <c r="L20" s="58">
        <v>1</v>
      </c>
      <c r="M20" s="47"/>
      <c r="O20" s="78"/>
      <c r="P20" s="55"/>
      <c r="Q20" s="49"/>
      <c r="R20" s="49"/>
      <c r="S20" s="194">
        <v>551</v>
      </c>
      <c r="T20" s="60"/>
    </row>
    <row r="21" spans="1:20" ht="16.5" customHeight="1" x14ac:dyDescent="0.2">
      <c r="A21" s="63">
        <v>1</v>
      </c>
      <c r="B21" s="63" t="s">
        <v>1692</v>
      </c>
      <c r="C21" s="87" t="s">
        <v>4894</v>
      </c>
      <c r="D21" s="374"/>
      <c r="F21" s="106"/>
      <c r="G21" s="374"/>
      <c r="H21" s="362"/>
      <c r="I21" s="328"/>
      <c r="J21" s="68"/>
      <c r="K21" s="69"/>
      <c r="L21" s="70"/>
      <c r="M21" s="47"/>
      <c r="O21" s="78"/>
      <c r="P21" s="359" t="s">
        <v>400</v>
      </c>
      <c r="Q21" s="66" t="s">
        <v>398</v>
      </c>
      <c r="R21" s="67">
        <v>0.7</v>
      </c>
      <c r="S21" s="195">
        <v>386</v>
      </c>
      <c r="T21" s="72"/>
    </row>
    <row r="22" spans="1:20" ht="16.5" customHeight="1" x14ac:dyDescent="0.2">
      <c r="A22" s="63">
        <v>1</v>
      </c>
      <c r="B22" s="63" t="s">
        <v>1693</v>
      </c>
      <c r="C22" s="87" t="s">
        <v>4895</v>
      </c>
      <c r="D22" s="374"/>
      <c r="F22" s="106"/>
      <c r="G22" s="374"/>
      <c r="H22" s="151">
        <v>367</v>
      </c>
      <c r="I22" s="25" t="s">
        <v>394</v>
      </c>
      <c r="J22" s="68" t="s">
        <v>397</v>
      </c>
      <c r="K22" s="69" t="s">
        <v>398</v>
      </c>
      <c r="L22" s="70">
        <v>1</v>
      </c>
      <c r="M22" s="47"/>
      <c r="O22" s="78"/>
      <c r="P22" s="360"/>
      <c r="Q22" s="74"/>
      <c r="R22" s="75"/>
      <c r="S22" s="195">
        <v>386</v>
      </c>
      <c r="T22" s="72"/>
    </row>
    <row r="23" spans="1:20" ht="16.5" customHeight="1" x14ac:dyDescent="0.2">
      <c r="A23" s="53">
        <v>1</v>
      </c>
      <c r="B23" s="53">
        <v>4305</v>
      </c>
      <c r="C23" s="85" t="s">
        <v>4896</v>
      </c>
      <c r="D23" s="374"/>
      <c r="E23" s="352" t="s">
        <v>494</v>
      </c>
      <c r="F23" s="326"/>
      <c r="G23" s="374"/>
      <c r="H23" s="361" t="s">
        <v>474</v>
      </c>
      <c r="I23" s="326"/>
      <c r="J23" s="56"/>
      <c r="K23" s="57"/>
      <c r="L23" s="58"/>
      <c r="M23" s="47"/>
      <c r="O23" s="78"/>
      <c r="P23" s="77"/>
      <c r="Q23" s="61"/>
      <c r="R23" s="62"/>
      <c r="S23" s="194">
        <v>138</v>
      </c>
      <c r="T23" s="60"/>
    </row>
    <row r="24" spans="1:20" ht="16.5" customHeight="1" x14ac:dyDescent="0.2">
      <c r="A24" s="53">
        <v>1</v>
      </c>
      <c r="B24" s="53">
        <v>4306</v>
      </c>
      <c r="C24" s="85" t="s">
        <v>4897</v>
      </c>
      <c r="D24" s="374"/>
      <c r="E24" s="353"/>
      <c r="F24" s="328"/>
      <c r="G24" s="374"/>
      <c r="H24" s="362"/>
      <c r="I24" s="328"/>
      <c r="J24" s="56" t="s">
        <v>397</v>
      </c>
      <c r="K24" s="57" t="s">
        <v>398</v>
      </c>
      <c r="L24" s="58">
        <v>1</v>
      </c>
      <c r="M24" s="47"/>
      <c r="O24" s="78"/>
      <c r="P24" s="55"/>
      <c r="Q24" s="49"/>
      <c r="R24" s="50"/>
      <c r="S24" s="194">
        <v>138</v>
      </c>
      <c r="T24" s="60"/>
    </row>
    <row r="25" spans="1:20" ht="16.5" customHeight="1" x14ac:dyDescent="0.2">
      <c r="A25" s="63">
        <v>1</v>
      </c>
      <c r="B25" s="63" t="s">
        <v>1694</v>
      </c>
      <c r="C25" s="87" t="s">
        <v>4898</v>
      </c>
      <c r="D25" s="374"/>
      <c r="E25" s="353"/>
      <c r="F25" s="328"/>
      <c r="G25" s="374"/>
      <c r="H25" s="362"/>
      <c r="I25" s="328"/>
      <c r="J25" s="68"/>
      <c r="K25" s="69"/>
      <c r="L25" s="70"/>
      <c r="M25" s="47"/>
      <c r="O25" s="78"/>
      <c r="P25" s="359" t="s">
        <v>400</v>
      </c>
      <c r="Q25" s="66" t="s">
        <v>398</v>
      </c>
      <c r="R25" s="67">
        <v>0.7</v>
      </c>
      <c r="S25" s="195">
        <v>97</v>
      </c>
      <c r="T25" s="72"/>
    </row>
    <row r="26" spans="1:20" ht="16.5" customHeight="1" x14ac:dyDescent="0.2">
      <c r="A26" s="63">
        <v>1</v>
      </c>
      <c r="B26" s="63" t="s">
        <v>1695</v>
      </c>
      <c r="C26" s="87" t="s">
        <v>4899</v>
      </c>
      <c r="D26" s="374"/>
      <c r="E26" s="140"/>
      <c r="F26" s="106"/>
      <c r="G26" s="374"/>
      <c r="H26" s="151">
        <v>92</v>
      </c>
      <c r="I26" s="25" t="s">
        <v>394</v>
      </c>
      <c r="J26" s="68" t="s">
        <v>397</v>
      </c>
      <c r="K26" s="69" t="s">
        <v>398</v>
      </c>
      <c r="L26" s="70">
        <v>1</v>
      </c>
      <c r="M26" s="47"/>
      <c r="O26" s="78"/>
      <c r="P26" s="360"/>
      <c r="Q26" s="74"/>
      <c r="R26" s="75"/>
      <c r="S26" s="195">
        <v>97</v>
      </c>
      <c r="T26" s="72"/>
    </row>
    <row r="27" spans="1:20" ht="16.5" customHeight="1" x14ac:dyDescent="0.2">
      <c r="A27" s="53">
        <v>1</v>
      </c>
      <c r="B27" s="53">
        <v>4307</v>
      </c>
      <c r="C27" s="85" t="s">
        <v>4900</v>
      </c>
      <c r="D27" s="374"/>
      <c r="F27" s="106"/>
      <c r="G27" s="374"/>
      <c r="H27" s="361" t="s">
        <v>512</v>
      </c>
      <c r="I27" s="326"/>
      <c r="J27" s="56"/>
      <c r="K27" s="57"/>
      <c r="L27" s="58"/>
      <c r="M27" s="47"/>
      <c r="O27" s="78"/>
      <c r="P27" s="77"/>
      <c r="Q27" s="61"/>
      <c r="R27" s="61"/>
      <c r="S27" s="194">
        <v>276</v>
      </c>
      <c r="T27" s="60"/>
    </row>
    <row r="28" spans="1:20" ht="16.5" customHeight="1" x14ac:dyDescent="0.2">
      <c r="A28" s="53">
        <v>1</v>
      </c>
      <c r="B28" s="53">
        <v>4308</v>
      </c>
      <c r="C28" s="85" t="s">
        <v>4901</v>
      </c>
      <c r="D28" s="374"/>
      <c r="F28" s="106"/>
      <c r="G28" s="374"/>
      <c r="H28" s="362"/>
      <c r="I28" s="328"/>
      <c r="J28" s="56" t="s">
        <v>397</v>
      </c>
      <c r="K28" s="57" t="s">
        <v>398</v>
      </c>
      <c r="L28" s="58">
        <v>1</v>
      </c>
      <c r="M28" s="47"/>
      <c r="O28" s="78"/>
      <c r="P28" s="55"/>
      <c r="Q28" s="49"/>
      <c r="R28" s="49"/>
      <c r="S28" s="194">
        <v>276</v>
      </c>
      <c r="T28" s="60"/>
    </row>
    <row r="29" spans="1:20" ht="16.5" customHeight="1" x14ac:dyDescent="0.2">
      <c r="A29" s="63">
        <v>1</v>
      </c>
      <c r="B29" s="63" t="s">
        <v>1696</v>
      </c>
      <c r="C29" s="87" t="s">
        <v>4902</v>
      </c>
      <c r="D29" s="374"/>
      <c r="F29" s="106"/>
      <c r="G29" s="374"/>
      <c r="H29" s="362"/>
      <c r="I29" s="328"/>
      <c r="J29" s="68"/>
      <c r="K29" s="69"/>
      <c r="L29" s="70"/>
      <c r="M29" s="47"/>
      <c r="O29" s="78"/>
      <c r="P29" s="359" t="s">
        <v>400</v>
      </c>
      <c r="Q29" s="66" t="s">
        <v>398</v>
      </c>
      <c r="R29" s="67">
        <v>0.7</v>
      </c>
      <c r="S29" s="195">
        <v>193</v>
      </c>
      <c r="T29" s="72"/>
    </row>
    <row r="30" spans="1:20" ht="16.5" customHeight="1" x14ac:dyDescent="0.2">
      <c r="A30" s="63">
        <v>1</v>
      </c>
      <c r="B30" s="63" t="s">
        <v>1697</v>
      </c>
      <c r="C30" s="87" t="s">
        <v>4903</v>
      </c>
      <c r="D30" s="374"/>
      <c r="F30" s="106"/>
      <c r="G30" s="374"/>
      <c r="H30" s="151">
        <v>184</v>
      </c>
      <c r="I30" s="25" t="s">
        <v>394</v>
      </c>
      <c r="J30" s="68" t="s">
        <v>397</v>
      </c>
      <c r="K30" s="69" t="s">
        <v>398</v>
      </c>
      <c r="L30" s="70">
        <v>1</v>
      </c>
      <c r="M30" s="47"/>
      <c r="O30" s="78"/>
      <c r="P30" s="360"/>
      <c r="Q30" s="74"/>
      <c r="R30" s="75"/>
      <c r="S30" s="195">
        <v>193</v>
      </c>
      <c r="T30" s="72"/>
    </row>
    <row r="31" spans="1:20" ht="16.5" customHeight="1" x14ac:dyDescent="0.2">
      <c r="A31" s="53">
        <v>1</v>
      </c>
      <c r="B31" s="53">
        <v>4309</v>
      </c>
      <c r="C31" s="85" t="s">
        <v>4904</v>
      </c>
      <c r="D31" s="374"/>
      <c r="F31" s="106"/>
      <c r="G31" s="374"/>
      <c r="H31" s="361" t="s">
        <v>513</v>
      </c>
      <c r="I31" s="326"/>
      <c r="J31" s="56"/>
      <c r="K31" s="57"/>
      <c r="L31" s="58"/>
      <c r="M31" s="47"/>
      <c r="O31" s="78"/>
      <c r="P31" s="77"/>
      <c r="Q31" s="61"/>
      <c r="R31" s="62"/>
      <c r="S31" s="194">
        <v>414</v>
      </c>
      <c r="T31" s="60"/>
    </row>
    <row r="32" spans="1:20" ht="16.5" customHeight="1" x14ac:dyDescent="0.2">
      <c r="A32" s="53">
        <v>1</v>
      </c>
      <c r="B32" s="53">
        <v>4310</v>
      </c>
      <c r="C32" s="85" t="s">
        <v>4905</v>
      </c>
      <c r="D32" s="374"/>
      <c r="F32" s="106"/>
      <c r="G32" s="374"/>
      <c r="H32" s="362"/>
      <c r="I32" s="328"/>
      <c r="J32" s="56" t="s">
        <v>397</v>
      </c>
      <c r="K32" s="57" t="s">
        <v>398</v>
      </c>
      <c r="L32" s="58">
        <v>1</v>
      </c>
      <c r="M32" s="47"/>
      <c r="O32" s="78"/>
      <c r="P32" s="55"/>
      <c r="Q32" s="49"/>
      <c r="R32" s="50"/>
      <c r="S32" s="194">
        <v>414</v>
      </c>
      <c r="T32" s="60"/>
    </row>
    <row r="33" spans="1:20" ht="16.5" customHeight="1" x14ac:dyDescent="0.2">
      <c r="A33" s="63">
        <v>1</v>
      </c>
      <c r="B33" s="63" t="s">
        <v>1698</v>
      </c>
      <c r="C33" s="87" t="s">
        <v>4906</v>
      </c>
      <c r="D33" s="374"/>
      <c r="F33" s="106"/>
      <c r="G33" s="374"/>
      <c r="H33" s="362"/>
      <c r="I33" s="328"/>
      <c r="J33" s="68"/>
      <c r="K33" s="69"/>
      <c r="L33" s="70"/>
      <c r="M33" s="47"/>
      <c r="O33" s="78"/>
      <c r="P33" s="359" t="s">
        <v>400</v>
      </c>
      <c r="Q33" s="66" t="s">
        <v>398</v>
      </c>
      <c r="R33" s="67">
        <v>0.7</v>
      </c>
      <c r="S33" s="195">
        <v>290</v>
      </c>
      <c r="T33" s="72"/>
    </row>
    <row r="34" spans="1:20" ht="16.5" customHeight="1" x14ac:dyDescent="0.2">
      <c r="A34" s="63">
        <v>1</v>
      </c>
      <c r="B34" s="63" t="s">
        <v>1699</v>
      </c>
      <c r="C34" s="87" t="s">
        <v>4907</v>
      </c>
      <c r="D34" s="374"/>
      <c r="F34" s="106"/>
      <c r="G34" s="374"/>
      <c r="H34" s="151">
        <v>276</v>
      </c>
      <c r="I34" s="25" t="s">
        <v>394</v>
      </c>
      <c r="J34" s="68" t="s">
        <v>397</v>
      </c>
      <c r="K34" s="69" t="s">
        <v>398</v>
      </c>
      <c r="L34" s="70">
        <v>1</v>
      </c>
      <c r="M34" s="47"/>
      <c r="O34" s="78"/>
      <c r="P34" s="360"/>
      <c r="Q34" s="74"/>
      <c r="R34" s="75"/>
      <c r="S34" s="195">
        <v>290</v>
      </c>
      <c r="T34" s="72"/>
    </row>
    <row r="35" spans="1:20" ht="16.5" customHeight="1" x14ac:dyDescent="0.2">
      <c r="A35" s="53">
        <v>1</v>
      </c>
      <c r="B35" s="53">
        <v>4311</v>
      </c>
      <c r="C35" s="85" t="s">
        <v>4908</v>
      </c>
      <c r="D35" s="374"/>
      <c r="E35" s="352" t="s">
        <v>496</v>
      </c>
      <c r="F35" s="326"/>
      <c r="G35" s="374"/>
      <c r="H35" s="361" t="s">
        <v>474</v>
      </c>
      <c r="I35" s="326"/>
      <c r="J35" s="56"/>
      <c r="K35" s="57"/>
      <c r="L35" s="58"/>
      <c r="M35" s="47"/>
      <c r="O35" s="78"/>
      <c r="P35" s="77"/>
      <c r="Q35" s="61"/>
      <c r="R35" s="61"/>
      <c r="S35" s="194">
        <v>138</v>
      </c>
      <c r="T35" s="60"/>
    </row>
    <row r="36" spans="1:20" ht="16.5" customHeight="1" x14ac:dyDescent="0.2">
      <c r="A36" s="53">
        <v>1</v>
      </c>
      <c r="B36" s="53">
        <v>4312</v>
      </c>
      <c r="C36" s="85" t="s">
        <v>4909</v>
      </c>
      <c r="D36" s="374"/>
      <c r="E36" s="353"/>
      <c r="F36" s="328"/>
      <c r="G36" s="374"/>
      <c r="H36" s="362"/>
      <c r="I36" s="328"/>
      <c r="J36" s="56" t="s">
        <v>397</v>
      </c>
      <c r="K36" s="57" t="s">
        <v>398</v>
      </c>
      <c r="L36" s="58">
        <v>1</v>
      </c>
      <c r="M36" s="47"/>
      <c r="O36" s="78"/>
      <c r="P36" s="55"/>
      <c r="Q36" s="49"/>
      <c r="R36" s="49"/>
      <c r="S36" s="194">
        <v>138</v>
      </c>
      <c r="T36" s="60"/>
    </row>
    <row r="37" spans="1:20" ht="16.5" customHeight="1" x14ac:dyDescent="0.2">
      <c r="A37" s="63">
        <v>1</v>
      </c>
      <c r="B37" s="63" t="s">
        <v>1700</v>
      </c>
      <c r="C37" s="87" t="s">
        <v>4910</v>
      </c>
      <c r="D37" s="374"/>
      <c r="E37" s="353"/>
      <c r="F37" s="328"/>
      <c r="G37" s="374"/>
      <c r="H37" s="362"/>
      <c r="I37" s="328"/>
      <c r="J37" s="68"/>
      <c r="K37" s="69"/>
      <c r="L37" s="70"/>
      <c r="M37" s="47"/>
      <c r="O37" s="78"/>
      <c r="P37" s="359" t="s">
        <v>400</v>
      </c>
      <c r="Q37" s="66" t="s">
        <v>398</v>
      </c>
      <c r="R37" s="67">
        <v>0.7</v>
      </c>
      <c r="S37" s="195">
        <v>97</v>
      </c>
      <c r="T37" s="72"/>
    </row>
    <row r="38" spans="1:20" ht="16.5" customHeight="1" x14ac:dyDescent="0.2">
      <c r="A38" s="63">
        <v>1</v>
      </c>
      <c r="B38" s="63" t="s">
        <v>1701</v>
      </c>
      <c r="C38" s="87" t="s">
        <v>4911</v>
      </c>
      <c r="D38" s="374"/>
      <c r="E38" s="140"/>
      <c r="F38" s="106"/>
      <c r="G38" s="374"/>
      <c r="H38" s="151">
        <v>92</v>
      </c>
      <c r="I38" s="25" t="s">
        <v>394</v>
      </c>
      <c r="J38" s="68" t="s">
        <v>397</v>
      </c>
      <c r="K38" s="69" t="s">
        <v>398</v>
      </c>
      <c r="L38" s="70">
        <v>1</v>
      </c>
      <c r="M38" s="47"/>
      <c r="O38" s="78"/>
      <c r="P38" s="360"/>
      <c r="Q38" s="74"/>
      <c r="R38" s="75"/>
      <c r="S38" s="195">
        <v>97</v>
      </c>
      <c r="T38" s="72"/>
    </row>
    <row r="39" spans="1:20" ht="16.5" customHeight="1" x14ac:dyDescent="0.2">
      <c r="A39" s="53">
        <v>1</v>
      </c>
      <c r="B39" s="53">
        <v>4121</v>
      </c>
      <c r="C39" s="85" t="s">
        <v>4912</v>
      </c>
      <c r="D39" s="374"/>
      <c r="F39" s="106"/>
      <c r="G39" s="374"/>
      <c r="H39" s="361" t="s">
        <v>512</v>
      </c>
      <c r="I39" s="326"/>
      <c r="J39" s="56"/>
      <c r="K39" s="57"/>
      <c r="L39" s="58"/>
      <c r="M39" s="47"/>
      <c r="O39" s="78"/>
      <c r="P39" s="77"/>
      <c r="Q39" s="61"/>
      <c r="R39" s="62"/>
      <c r="S39" s="194">
        <v>276</v>
      </c>
      <c r="T39" s="60"/>
    </row>
    <row r="40" spans="1:20" ht="16.5" customHeight="1" x14ac:dyDescent="0.2">
      <c r="A40" s="53">
        <v>1</v>
      </c>
      <c r="B40" s="53">
        <v>4122</v>
      </c>
      <c r="C40" s="85" t="s">
        <v>4913</v>
      </c>
      <c r="D40" s="374"/>
      <c r="F40" s="106"/>
      <c r="G40" s="374"/>
      <c r="H40" s="362"/>
      <c r="I40" s="328"/>
      <c r="J40" s="56" t="s">
        <v>397</v>
      </c>
      <c r="K40" s="57" t="s">
        <v>398</v>
      </c>
      <c r="L40" s="58">
        <v>1</v>
      </c>
      <c r="M40" s="47"/>
      <c r="O40" s="78"/>
      <c r="P40" s="55"/>
      <c r="Q40" s="49"/>
      <c r="R40" s="50"/>
      <c r="S40" s="194">
        <v>276</v>
      </c>
      <c r="T40" s="60"/>
    </row>
    <row r="41" spans="1:20" ht="16.5" customHeight="1" x14ac:dyDescent="0.2">
      <c r="A41" s="63">
        <v>1</v>
      </c>
      <c r="B41" s="63" t="s">
        <v>1702</v>
      </c>
      <c r="C41" s="87" t="s">
        <v>4914</v>
      </c>
      <c r="D41" s="374"/>
      <c r="F41" s="106"/>
      <c r="G41" s="374"/>
      <c r="H41" s="362"/>
      <c r="I41" s="328"/>
      <c r="J41" s="68"/>
      <c r="K41" s="69"/>
      <c r="L41" s="70"/>
      <c r="M41" s="47"/>
      <c r="O41" s="78"/>
      <c r="P41" s="359" t="s">
        <v>400</v>
      </c>
      <c r="Q41" s="66" t="s">
        <v>398</v>
      </c>
      <c r="R41" s="67">
        <v>0.7</v>
      </c>
      <c r="S41" s="195">
        <v>193</v>
      </c>
      <c r="T41" s="72"/>
    </row>
    <row r="42" spans="1:20" ht="16.5" customHeight="1" x14ac:dyDescent="0.2">
      <c r="A42" s="63">
        <v>1</v>
      </c>
      <c r="B42" s="63" t="s">
        <v>1703</v>
      </c>
      <c r="C42" s="87" t="s">
        <v>4915</v>
      </c>
      <c r="D42" s="374"/>
      <c r="F42" s="106"/>
      <c r="G42" s="374"/>
      <c r="H42" s="151">
        <v>184</v>
      </c>
      <c r="I42" s="25" t="s">
        <v>394</v>
      </c>
      <c r="J42" s="68" t="s">
        <v>397</v>
      </c>
      <c r="K42" s="69" t="s">
        <v>398</v>
      </c>
      <c r="L42" s="70">
        <v>1</v>
      </c>
      <c r="M42" s="47"/>
      <c r="O42" s="78"/>
      <c r="P42" s="360"/>
      <c r="Q42" s="74"/>
      <c r="R42" s="75"/>
      <c r="S42" s="195">
        <v>193</v>
      </c>
      <c r="T42" s="72"/>
    </row>
    <row r="43" spans="1:20" ht="16.5" customHeight="1" x14ac:dyDescent="0.2">
      <c r="A43" s="53">
        <v>1</v>
      </c>
      <c r="B43" s="53">
        <v>4313</v>
      </c>
      <c r="C43" s="85" t="s">
        <v>4916</v>
      </c>
      <c r="D43" s="374"/>
      <c r="E43" s="352" t="s">
        <v>497</v>
      </c>
      <c r="F43" s="326"/>
      <c r="G43" s="374"/>
      <c r="H43" s="361" t="s">
        <v>474</v>
      </c>
      <c r="I43" s="326"/>
      <c r="J43" s="56"/>
      <c r="K43" s="57"/>
      <c r="L43" s="58"/>
      <c r="M43" s="47"/>
      <c r="O43" s="78"/>
      <c r="P43" s="77"/>
      <c r="Q43" s="61"/>
      <c r="R43" s="61"/>
      <c r="S43" s="194">
        <v>138</v>
      </c>
      <c r="T43" s="60"/>
    </row>
    <row r="44" spans="1:20" ht="16.5" customHeight="1" x14ac:dyDescent="0.2">
      <c r="A44" s="53">
        <v>1</v>
      </c>
      <c r="B44" s="53">
        <v>4314</v>
      </c>
      <c r="C44" s="85" t="s">
        <v>4917</v>
      </c>
      <c r="D44" s="374"/>
      <c r="E44" s="353"/>
      <c r="F44" s="328"/>
      <c r="G44" s="374"/>
      <c r="H44" s="362"/>
      <c r="I44" s="328"/>
      <c r="J44" s="56" t="s">
        <v>397</v>
      </c>
      <c r="K44" s="57" t="s">
        <v>398</v>
      </c>
      <c r="L44" s="58">
        <v>1</v>
      </c>
      <c r="M44" s="47"/>
      <c r="O44" s="78"/>
      <c r="P44" s="55"/>
      <c r="Q44" s="49"/>
      <c r="R44" s="49"/>
      <c r="S44" s="194">
        <v>138</v>
      </c>
      <c r="T44" s="60"/>
    </row>
    <row r="45" spans="1:20" ht="16.5" customHeight="1" x14ac:dyDescent="0.2">
      <c r="A45" s="63">
        <v>1</v>
      </c>
      <c r="B45" s="63" t="s">
        <v>1704</v>
      </c>
      <c r="C45" s="87" t="s">
        <v>4918</v>
      </c>
      <c r="D45" s="374"/>
      <c r="E45" s="353"/>
      <c r="F45" s="328"/>
      <c r="G45" s="374"/>
      <c r="H45" s="362"/>
      <c r="I45" s="328"/>
      <c r="J45" s="68"/>
      <c r="K45" s="69"/>
      <c r="L45" s="70"/>
      <c r="M45" s="47"/>
      <c r="O45" s="78"/>
      <c r="P45" s="359" t="s">
        <v>400</v>
      </c>
      <c r="Q45" s="66" t="s">
        <v>398</v>
      </c>
      <c r="R45" s="67">
        <v>0.7</v>
      </c>
      <c r="S45" s="195">
        <v>97</v>
      </c>
      <c r="T45" s="72"/>
    </row>
    <row r="46" spans="1:20" ht="16.5" customHeight="1" x14ac:dyDescent="0.2">
      <c r="A46" s="63">
        <v>1</v>
      </c>
      <c r="B46" s="63" t="s">
        <v>1705</v>
      </c>
      <c r="C46" s="87" t="s">
        <v>4919</v>
      </c>
      <c r="D46" s="375"/>
      <c r="E46" s="198"/>
      <c r="F46" s="113"/>
      <c r="G46" s="375"/>
      <c r="H46" s="157">
        <v>92</v>
      </c>
      <c r="I46" s="49" t="s">
        <v>394</v>
      </c>
      <c r="J46" s="68" t="s">
        <v>397</v>
      </c>
      <c r="K46" s="69" t="s">
        <v>398</v>
      </c>
      <c r="L46" s="70">
        <v>1</v>
      </c>
      <c r="M46" s="55"/>
      <c r="N46" s="50"/>
      <c r="O46" s="125"/>
      <c r="P46" s="360"/>
      <c r="Q46" s="74"/>
      <c r="R46" s="75"/>
      <c r="S46" s="195">
        <v>97</v>
      </c>
      <c r="T46" s="79"/>
    </row>
    <row r="47" spans="1:20" ht="16.5" customHeight="1" x14ac:dyDescent="0.2">
      <c r="G47" s="106"/>
    </row>
  </sheetData>
  <mergeCells count="28">
    <mergeCell ref="P41:P42"/>
    <mergeCell ref="E43:F45"/>
    <mergeCell ref="H43:I45"/>
    <mergeCell ref="P45:P46"/>
    <mergeCell ref="P25:P26"/>
    <mergeCell ref="H27:I29"/>
    <mergeCell ref="P29:P30"/>
    <mergeCell ref="H31:I33"/>
    <mergeCell ref="P33:P34"/>
    <mergeCell ref="E35:F37"/>
    <mergeCell ref="H35:I37"/>
    <mergeCell ref="P37:P38"/>
    <mergeCell ref="H19:I21"/>
    <mergeCell ref="P21:P22"/>
    <mergeCell ref="G6:I6"/>
    <mergeCell ref="D7:D46"/>
    <mergeCell ref="E7:F9"/>
    <mergeCell ref="G7:G46"/>
    <mergeCell ref="H7:I9"/>
    <mergeCell ref="O8:O9"/>
    <mergeCell ref="E23:F25"/>
    <mergeCell ref="H23:I25"/>
    <mergeCell ref="H39:I41"/>
    <mergeCell ref="P9:P10"/>
    <mergeCell ref="H11:I13"/>
    <mergeCell ref="P13:P14"/>
    <mergeCell ref="H15:I17"/>
    <mergeCell ref="P17:P18"/>
  </mergeCells>
  <phoneticPr fontId="1"/>
  <printOptions horizontalCentered="1"/>
  <pageMargins left="0.70866141732283472" right="0.70866141732283472" top="0.74803149606299213" bottom="0.74803149606299213" header="0.31496062992125984" footer="0.31496062992125984"/>
  <pageSetup paperSize="9" scale="53" fitToHeight="0" orientation="portrait" r:id="rId1"/>
  <headerFooter>
    <oddFooter>&amp;C&amp;"ＭＳ Ｐゴシック"&amp;14&amp;P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47"/>
  <sheetViews>
    <sheetView view="pageBreakPreview" topLeftCell="A22"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43.109375" style="23" bestFit="1" customWidth="1"/>
    <col min="4" max="4" width="2.33203125" style="23" customWidth="1"/>
    <col min="5" max="5" width="4.88671875" style="23" customWidth="1"/>
    <col min="6" max="6" width="4.44140625" style="118" bestFit="1" customWidth="1"/>
    <col min="7" max="7" width="2.33203125" style="118" customWidth="1"/>
    <col min="8" max="8" width="4.88671875" style="23" customWidth="1"/>
    <col min="9" max="9" width="4.44140625" style="118" bestFit="1" customWidth="1"/>
    <col min="10" max="10" width="24.88671875" style="27" bestFit="1" customWidth="1"/>
    <col min="11" max="11" width="3.44140625" style="25" bestFit="1" customWidth="1"/>
    <col min="12" max="12" width="5.44140625" style="26" bestFit="1" customWidth="1"/>
    <col min="13" max="13" width="3.44140625" style="25" bestFit="1" customWidth="1"/>
    <col min="14" max="14" width="4.44140625" style="26" bestFit="1" customWidth="1"/>
    <col min="15" max="15" width="5.33203125" style="25" bestFit="1" customWidth="1"/>
    <col min="16" max="16" width="17.88671875" style="25" customWidth="1"/>
    <col min="17" max="17" width="3.44140625" style="25" bestFit="1" customWidth="1"/>
    <col min="18" max="18" width="4.44140625" style="26" bestFit="1" customWidth="1"/>
    <col min="19" max="19" width="7.109375" style="192" customWidth="1"/>
    <col min="20" max="20" width="8.6640625" style="29" customWidth="1"/>
    <col min="21" max="16384" width="8.88671875" style="25"/>
  </cols>
  <sheetData>
    <row r="1" spans="1:20" ht="17.100000000000001" customHeight="1" x14ac:dyDescent="0.2"/>
    <row r="2" spans="1:20" ht="17.100000000000001" customHeight="1" x14ac:dyDescent="0.2"/>
    <row r="3" spans="1:20" ht="17.100000000000001" customHeight="1" x14ac:dyDescent="0.2">
      <c r="G3" s="106"/>
    </row>
    <row r="4" spans="1:20" ht="17.100000000000001" customHeight="1" x14ac:dyDescent="0.2">
      <c r="B4" s="30" t="s">
        <v>2691</v>
      </c>
      <c r="E4" s="81"/>
      <c r="G4" s="106"/>
    </row>
    <row r="5" spans="1:20" ht="16.5" customHeight="1" x14ac:dyDescent="0.2">
      <c r="A5" s="31" t="s">
        <v>386</v>
      </c>
      <c r="B5" s="32"/>
      <c r="C5" s="33" t="s">
        <v>387</v>
      </c>
      <c r="D5" s="82"/>
      <c r="E5" s="34" t="s">
        <v>388</v>
      </c>
      <c r="F5" s="119"/>
      <c r="G5" s="119"/>
      <c r="H5" s="34"/>
      <c r="I5" s="119"/>
      <c r="J5" s="34"/>
      <c r="K5" s="34"/>
      <c r="L5" s="35"/>
      <c r="M5" s="34"/>
      <c r="N5" s="35"/>
      <c r="O5" s="34"/>
      <c r="P5" s="34"/>
      <c r="Q5" s="34"/>
      <c r="R5" s="35"/>
      <c r="S5" s="33" t="s">
        <v>389</v>
      </c>
      <c r="T5" s="33" t="s">
        <v>390</v>
      </c>
    </row>
    <row r="6" spans="1:20" ht="16.5" customHeight="1" x14ac:dyDescent="0.2">
      <c r="A6" s="37" t="s">
        <v>391</v>
      </c>
      <c r="B6" s="37" t="s">
        <v>392</v>
      </c>
      <c r="C6" s="38"/>
      <c r="D6" s="376" t="s">
        <v>452</v>
      </c>
      <c r="E6" s="377"/>
      <c r="F6" s="378"/>
      <c r="G6" s="376" t="s">
        <v>520</v>
      </c>
      <c r="H6" s="377"/>
      <c r="I6" s="379"/>
      <c r="J6" s="40"/>
      <c r="K6" s="40"/>
      <c r="L6" s="41"/>
      <c r="M6" s="40"/>
      <c r="N6" s="41"/>
      <c r="O6" s="40"/>
      <c r="P6" s="40"/>
      <c r="Q6" s="40"/>
      <c r="R6" s="41"/>
      <c r="S6" s="43" t="s">
        <v>393</v>
      </c>
      <c r="T6" s="43" t="s">
        <v>394</v>
      </c>
    </row>
    <row r="7" spans="1:20" ht="16.5" customHeight="1" x14ac:dyDescent="0.2">
      <c r="A7" s="44">
        <v>1</v>
      </c>
      <c r="B7" s="44">
        <v>4315</v>
      </c>
      <c r="C7" s="45" t="s">
        <v>4920</v>
      </c>
      <c r="D7" s="327" t="s">
        <v>491</v>
      </c>
      <c r="E7" s="353"/>
      <c r="F7" s="365"/>
      <c r="G7" s="362" t="s">
        <v>499</v>
      </c>
      <c r="H7" s="353"/>
      <c r="I7" s="328"/>
      <c r="J7" s="48"/>
      <c r="K7" s="49"/>
      <c r="L7" s="50"/>
      <c r="M7" s="47" t="s">
        <v>455</v>
      </c>
      <c r="O7" s="78"/>
      <c r="P7" s="47"/>
      <c r="S7" s="193">
        <v>370</v>
      </c>
      <c r="T7" s="52" t="s">
        <v>396</v>
      </c>
    </row>
    <row r="8" spans="1:20" ht="16.5" customHeight="1" x14ac:dyDescent="0.2">
      <c r="A8" s="53">
        <v>1</v>
      </c>
      <c r="B8" s="53">
        <v>4316</v>
      </c>
      <c r="C8" s="85" t="s">
        <v>4921</v>
      </c>
      <c r="D8" s="327"/>
      <c r="E8" s="353"/>
      <c r="F8" s="365"/>
      <c r="G8" s="362"/>
      <c r="H8" s="353"/>
      <c r="I8" s="328"/>
      <c r="J8" s="56" t="s">
        <v>397</v>
      </c>
      <c r="K8" s="57" t="s">
        <v>398</v>
      </c>
      <c r="L8" s="58">
        <v>1</v>
      </c>
      <c r="M8" s="47" t="s">
        <v>398</v>
      </c>
      <c r="N8" s="26">
        <v>0.5</v>
      </c>
      <c r="O8" s="345" t="s">
        <v>423</v>
      </c>
      <c r="P8" s="55"/>
      <c r="Q8" s="49"/>
      <c r="R8" s="50"/>
      <c r="S8" s="194">
        <v>370</v>
      </c>
      <c r="T8" s="60"/>
    </row>
    <row r="9" spans="1:20" ht="16.5" customHeight="1" x14ac:dyDescent="0.2">
      <c r="A9" s="63">
        <v>1</v>
      </c>
      <c r="B9" s="63" t="s">
        <v>1706</v>
      </c>
      <c r="C9" s="87" t="s">
        <v>4922</v>
      </c>
      <c r="D9" s="327"/>
      <c r="E9" s="353"/>
      <c r="F9" s="365"/>
      <c r="G9" s="362"/>
      <c r="H9" s="353"/>
      <c r="I9" s="328"/>
      <c r="J9" s="68"/>
      <c r="K9" s="69"/>
      <c r="L9" s="70"/>
      <c r="M9" s="47"/>
      <c r="O9" s="345"/>
      <c r="P9" s="359" t="s">
        <v>400</v>
      </c>
      <c r="Q9" s="66" t="s">
        <v>398</v>
      </c>
      <c r="R9" s="67">
        <v>0.7</v>
      </c>
      <c r="S9" s="195">
        <v>259</v>
      </c>
      <c r="T9" s="72"/>
    </row>
    <row r="10" spans="1:20" ht="16.5" customHeight="1" x14ac:dyDescent="0.2">
      <c r="A10" s="63">
        <v>1</v>
      </c>
      <c r="B10" s="63" t="s">
        <v>1707</v>
      </c>
      <c r="C10" s="87" t="s">
        <v>4923</v>
      </c>
      <c r="D10" s="83"/>
      <c r="E10" s="151">
        <v>186</v>
      </c>
      <c r="F10" s="25" t="s">
        <v>394</v>
      </c>
      <c r="G10" s="162"/>
      <c r="H10" s="151">
        <v>91</v>
      </c>
      <c r="I10" s="25" t="s">
        <v>394</v>
      </c>
      <c r="J10" s="68" t="s">
        <v>397</v>
      </c>
      <c r="K10" s="69" t="s">
        <v>398</v>
      </c>
      <c r="L10" s="70">
        <v>1</v>
      </c>
      <c r="M10" s="47"/>
      <c r="O10" s="78"/>
      <c r="P10" s="360"/>
      <c r="Q10" s="74"/>
      <c r="R10" s="75"/>
      <c r="S10" s="195">
        <v>259</v>
      </c>
      <c r="T10" s="72"/>
    </row>
    <row r="11" spans="1:20" ht="16.5" customHeight="1" x14ac:dyDescent="0.2">
      <c r="A11" s="53">
        <v>1</v>
      </c>
      <c r="B11" s="53">
        <v>4123</v>
      </c>
      <c r="C11" s="85" t="s">
        <v>4924</v>
      </c>
      <c r="D11" s="83"/>
      <c r="F11" s="106"/>
      <c r="G11" s="361" t="s">
        <v>478</v>
      </c>
      <c r="H11" s="352"/>
      <c r="I11" s="326"/>
      <c r="J11" s="56"/>
      <c r="K11" s="57"/>
      <c r="L11" s="58"/>
      <c r="M11" s="47"/>
      <c r="O11" s="78"/>
      <c r="P11" s="77"/>
      <c r="Q11" s="61"/>
      <c r="R11" s="61"/>
      <c r="S11" s="194">
        <v>462</v>
      </c>
      <c r="T11" s="60"/>
    </row>
    <row r="12" spans="1:20" ht="16.5" customHeight="1" x14ac:dyDescent="0.2">
      <c r="A12" s="53">
        <v>1</v>
      </c>
      <c r="B12" s="53">
        <v>4124</v>
      </c>
      <c r="C12" s="85" t="s">
        <v>4925</v>
      </c>
      <c r="D12" s="83"/>
      <c r="F12" s="106"/>
      <c r="G12" s="362"/>
      <c r="H12" s="353"/>
      <c r="I12" s="328"/>
      <c r="J12" s="56" t="s">
        <v>397</v>
      </c>
      <c r="K12" s="57" t="s">
        <v>398</v>
      </c>
      <c r="L12" s="58">
        <v>1</v>
      </c>
      <c r="M12" s="47"/>
      <c r="O12" s="78"/>
      <c r="P12" s="55"/>
      <c r="Q12" s="49"/>
      <c r="R12" s="49"/>
      <c r="S12" s="194">
        <v>462</v>
      </c>
      <c r="T12" s="60"/>
    </row>
    <row r="13" spans="1:20" ht="16.5" customHeight="1" x14ac:dyDescent="0.2">
      <c r="A13" s="63">
        <v>1</v>
      </c>
      <c r="B13" s="63" t="s">
        <v>1708</v>
      </c>
      <c r="C13" s="87" t="s">
        <v>4926</v>
      </c>
      <c r="D13" s="83"/>
      <c r="F13" s="106"/>
      <c r="G13" s="362"/>
      <c r="H13" s="353"/>
      <c r="I13" s="328"/>
      <c r="J13" s="68"/>
      <c r="K13" s="69"/>
      <c r="L13" s="70"/>
      <c r="M13" s="47"/>
      <c r="O13" s="78"/>
      <c r="P13" s="359" t="s">
        <v>400</v>
      </c>
      <c r="Q13" s="66" t="s">
        <v>398</v>
      </c>
      <c r="R13" s="67">
        <v>0.7</v>
      </c>
      <c r="S13" s="195">
        <v>323</v>
      </c>
      <c r="T13" s="72"/>
    </row>
    <row r="14" spans="1:20" ht="16.5" customHeight="1" x14ac:dyDescent="0.2">
      <c r="A14" s="63">
        <v>1</v>
      </c>
      <c r="B14" s="63" t="s">
        <v>1709</v>
      </c>
      <c r="C14" s="87" t="s">
        <v>4927</v>
      </c>
      <c r="D14" s="83"/>
      <c r="F14" s="106"/>
      <c r="G14" s="162"/>
      <c r="H14" s="151">
        <v>183</v>
      </c>
      <c r="I14" s="25" t="s">
        <v>394</v>
      </c>
      <c r="J14" s="68" t="s">
        <v>397</v>
      </c>
      <c r="K14" s="69" t="s">
        <v>398</v>
      </c>
      <c r="L14" s="70">
        <v>1</v>
      </c>
      <c r="M14" s="47"/>
      <c r="O14" s="78"/>
      <c r="P14" s="360"/>
      <c r="Q14" s="74"/>
      <c r="R14" s="75"/>
      <c r="S14" s="195">
        <v>323</v>
      </c>
      <c r="T14" s="72"/>
    </row>
    <row r="15" spans="1:20" ht="16.5" customHeight="1" x14ac:dyDescent="0.2">
      <c r="A15" s="53">
        <v>1</v>
      </c>
      <c r="B15" s="53">
        <v>4317</v>
      </c>
      <c r="C15" s="85" t="s">
        <v>4928</v>
      </c>
      <c r="D15" s="83"/>
      <c r="F15" s="106"/>
      <c r="G15" s="361" t="s">
        <v>462</v>
      </c>
      <c r="H15" s="352"/>
      <c r="I15" s="326"/>
      <c r="J15" s="56"/>
      <c r="K15" s="57"/>
      <c r="L15" s="58"/>
      <c r="M15" s="47"/>
      <c r="O15" s="78"/>
      <c r="P15" s="77"/>
      <c r="Q15" s="61"/>
      <c r="R15" s="62"/>
      <c r="S15" s="194">
        <v>554</v>
      </c>
      <c r="T15" s="60"/>
    </row>
    <row r="16" spans="1:20" ht="16.5" customHeight="1" x14ac:dyDescent="0.2">
      <c r="A16" s="53">
        <v>1</v>
      </c>
      <c r="B16" s="53">
        <v>4318</v>
      </c>
      <c r="C16" s="85" t="s">
        <v>4929</v>
      </c>
      <c r="D16" s="83"/>
      <c r="F16" s="106"/>
      <c r="G16" s="362"/>
      <c r="H16" s="353"/>
      <c r="I16" s="328"/>
      <c r="J16" s="56" t="s">
        <v>397</v>
      </c>
      <c r="K16" s="57" t="s">
        <v>398</v>
      </c>
      <c r="L16" s="58">
        <v>1</v>
      </c>
      <c r="M16" s="47"/>
      <c r="O16" s="78"/>
      <c r="P16" s="55"/>
      <c r="Q16" s="49"/>
      <c r="R16" s="50"/>
      <c r="S16" s="194">
        <v>554</v>
      </c>
      <c r="T16" s="60"/>
    </row>
    <row r="17" spans="1:20" ht="16.5" customHeight="1" x14ac:dyDescent="0.2">
      <c r="A17" s="63">
        <v>1</v>
      </c>
      <c r="B17" s="63" t="s">
        <v>1710</v>
      </c>
      <c r="C17" s="87" t="s">
        <v>4930</v>
      </c>
      <c r="D17" s="83"/>
      <c r="F17" s="106"/>
      <c r="G17" s="362"/>
      <c r="H17" s="353"/>
      <c r="I17" s="328"/>
      <c r="J17" s="68"/>
      <c r="K17" s="69"/>
      <c r="L17" s="70"/>
      <c r="M17" s="47"/>
      <c r="O17" s="78"/>
      <c r="P17" s="359" t="s">
        <v>400</v>
      </c>
      <c r="Q17" s="66" t="s">
        <v>398</v>
      </c>
      <c r="R17" s="67">
        <v>0.7</v>
      </c>
      <c r="S17" s="195">
        <v>388</v>
      </c>
      <c r="T17" s="72"/>
    </row>
    <row r="18" spans="1:20" ht="16.5" customHeight="1" x14ac:dyDescent="0.2">
      <c r="A18" s="63">
        <v>1</v>
      </c>
      <c r="B18" s="63" t="s">
        <v>1711</v>
      </c>
      <c r="C18" s="87" t="s">
        <v>4931</v>
      </c>
      <c r="D18" s="83"/>
      <c r="F18" s="106"/>
      <c r="G18" s="162"/>
      <c r="H18" s="151">
        <v>275</v>
      </c>
      <c r="I18" s="25" t="s">
        <v>394</v>
      </c>
      <c r="J18" s="68" t="s">
        <v>397</v>
      </c>
      <c r="K18" s="69" t="s">
        <v>398</v>
      </c>
      <c r="L18" s="70">
        <v>1</v>
      </c>
      <c r="M18" s="47"/>
      <c r="O18" s="78"/>
      <c r="P18" s="360"/>
      <c r="Q18" s="74"/>
      <c r="R18" s="75"/>
      <c r="S18" s="195">
        <v>388</v>
      </c>
      <c r="T18" s="72"/>
    </row>
    <row r="19" spans="1:20" ht="16.5" customHeight="1" x14ac:dyDescent="0.2">
      <c r="A19" s="53">
        <v>1</v>
      </c>
      <c r="B19" s="53">
        <v>4125</v>
      </c>
      <c r="C19" s="85" t="s">
        <v>4932</v>
      </c>
      <c r="D19" s="83"/>
      <c r="F19" s="106"/>
      <c r="G19" s="361" t="s">
        <v>480</v>
      </c>
      <c r="H19" s="352"/>
      <c r="I19" s="326"/>
      <c r="J19" s="56"/>
      <c r="K19" s="57"/>
      <c r="L19" s="58"/>
      <c r="M19" s="47"/>
      <c r="O19" s="78"/>
      <c r="P19" s="77"/>
      <c r="Q19" s="61"/>
      <c r="R19" s="61"/>
      <c r="S19" s="194">
        <v>646</v>
      </c>
      <c r="T19" s="60"/>
    </row>
    <row r="20" spans="1:20" ht="16.5" customHeight="1" x14ac:dyDescent="0.2">
      <c r="A20" s="53">
        <v>1</v>
      </c>
      <c r="B20" s="53">
        <v>4126</v>
      </c>
      <c r="C20" s="85" t="s">
        <v>4933</v>
      </c>
      <c r="D20" s="83"/>
      <c r="F20" s="106"/>
      <c r="G20" s="362"/>
      <c r="H20" s="353"/>
      <c r="I20" s="328"/>
      <c r="J20" s="56" t="s">
        <v>397</v>
      </c>
      <c r="K20" s="57" t="s">
        <v>398</v>
      </c>
      <c r="L20" s="58">
        <v>1</v>
      </c>
      <c r="M20" s="47"/>
      <c r="O20" s="78"/>
      <c r="P20" s="55"/>
      <c r="Q20" s="49"/>
      <c r="R20" s="49"/>
      <c r="S20" s="194">
        <v>646</v>
      </c>
      <c r="T20" s="60"/>
    </row>
    <row r="21" spans="1:20" ht="16.5" customHeight="1" x14ac:dyDescent="0.2">
      <c r="A21" s="63">
        <v>1</v>
      </c>
      <c r="B21" s="63" t="s">
        <v>1712</v>
      </c>
      <c r="C21" s="87" t="s">
        <v>4934</v>
      </c>
      <c r="D21" s="83"/>
      <c r="F21" s="106"/>
      <c r="G21" s="362"/>
      <c r="H21" s="353"/>
      <c r="I21" s="328"/>
      <c r="J21" s="68"/>
      <c r="K21" s="69"/>
      <c r="L21" s="70"/>
      <c r="M21" s="47"/>
      <c r="O21" s="78"/>
      <c r="P21" s="359" t="s">
        <v>400</v>
      </c>
      <c r="Q21" s="66" t="s">
        <v>398</v>
      </c>
      <c r="R21" s="67">
        <v>0.7</v>
      </c>
      <c r="S21" s="195">
        <v>452</v>
      </c>
      <c r="T21" s="72"/>
    </row>
    <row r="22" spans="1:20" ht="16.5" customHeight="1" x14ac:dyDescent="0.2">
      <c r="A22" s="63">
        <v>1</v>
      </c>
      <c r="B22" s="63" t="s">
        <v>1713</v>
      </c>
      <c r="C22" s="87" t="s">
        <v>4935</v>
      </c>
      <c r="D22" s="83"/>
      <c r="F22" s="106"/>
      <c r="G22" s="162"/>
      <c r="H22" s="151">
        <v>367</v>
      </c>
      <c r="I22" s="25" t="s">
        <v>394</v>
      </c>
      <c r="J22" s="68" t="s">
        <v>397</v>
      </c>
      <c r="K22" s="69" t="s">
        <v>398</v>
      </c>
      <c r="L22" s="70">
        <v>1</v>
      </c>
      <c r="M22" s="47"/>
      <c r="O22" s="78"/>
      <c r="P22" s="360"/>
      <c r="Q22" s="74"/>
      <c r="R22" s="75"/>
      <c r="S22" s="195">
        <v>452</v>
      </c>
      <c r="T22" s="72"/>
    </row>
    <row r="23" spans="1:20" ht="16.5" customHeight="1" x14ac:dyDescent="0.2">
      <c r="A23" s="53">
        <v>1</v>
      </c>
      <c r="B23" s="53">
        <v>4319</v>
      </c>
      <c r="C23" s="85" t="s">
        <v>4936</v>
      </c>
      <c r="D23" s="325" t="s">
        <v>494</v>
      </c>
      <c r="E23" s="352"/>
      <c r="F23" s="369"/>
      <c r="G23" s="361" t="s">
        <v>499</v>
      </c>
      <c r="H23" s="352"/>
      <c r="I23" s="326"/>
      <c r="J23" s="56"/>
      <c r="K23" s="57"/>
      <c r="L23" s="58"/>
      <c r="M23" s="47"/>
      <c r="O23" s="78"/>
      <c r="P23" s="77"/>
      <c r="Q23" s="61"/>
      <c r="R23" s="62"/>
      <c r="S23" s="194">
        <v>508</v>
      </c>
      <c r="T23" s="60"/>
    </row>
    <row r="24" spans="1:20" ht="16.5" customHeight="1" x14ac:dyDescent="0.2">
      <c r="A24" s="53">
        <v>1</v>
      </c>
      <c r="B24" s="53">
        <v>4320</v>
      </c>
      <c r="C24" s="85" t="s">
        <v>4937</v>
      </c>
      <c r="D24" s="327"/>
      <c r="E24" s="353"/>
      <c r="F24" s="365"/>
      <c r="G24" s="362"/>
      <c r="H24" s="353"/>
      <c r="I24" s="328"/>
      <c r="J24" s="56" t="s">
        <v>397</v>
      </c>
      <c r="K24" s="57" t="s">
        <v>398</v>
      </c>
      <c r="L24" s="58">
        <v>1</v>
      </c>
      <c r="M24" s="47"/>
      <c r="O24" s="78"/>
      <c r="P24" s="55"/>
      <c r="Q24" s="49"/>
      <c r="R24" s="50"/>
      <c r="S24" s="194">
        <v>508</v>
      </c>
      <c r="T24" s="60"/>
    </row>
    <row r="25" spans="1:20" ht="16.5" customHeight="1" x14ac:dyDescent="0.2">
      <c r="A25" s="63">
        <v>1</v>
      </c>
      <c r="B25" s="63" t="s">
        <v>1714</v>
      </c>
      <c r="C25" s="87" t="s">
        <v>4938</v>
      </c>
      <c r="D25" s="327"/>
      <c r="E25" s="353"/>
      <c r="F25" s="365"/>
      <c r="G25" s="362"/>
      <c r="H25" s="353"/>
      <c r="I25" s="328"/>
      <c r="J25" s="68"/>
      <c r="K25" s="69"/>
      <c r="L25" s="70"/>
      <c r="M25" s="47"/>
      <c r="O25" s="78"/>
      <c r="P25" s="359" t="s">
        <v>400</v>
      </c>
      <c r="Q25" s="66" t="s">
        <v>398</v>
      </c>
      <c r="R25" s="67">
        <v>0.7</v>
      </c>
      <c r="S25" s="195">
        <v>355</v>
      </c>
      <c r="T25" s="72"/>
    </row>
    <row r="26" spans="1:20" ht="16.5" customHeight="1" x14ac:dyDescent="0.2">
      <c r="A26" s="63">
        <v>1</v>
      </c>
      <c r="B26" s="63" t="s">
        <v>1715</v>
      </c>
      <c r="C26" s="87" t="s">
        <v>4939</v>
      </c>
      <c r="D26" s="83"/>
      <c r="E26" s="151">
        <v>277</v>
      </c>
      <c r="F26" s="25" t="s">
        <v>394</v>
      </c>
      <c r="G26" s="162"/>
      <c r="H26" s="151">
        <v>92</v>
      </c>
      <c r="I26" s="25" t="s">
        <v>394</v>
      </c>
      <c r="J26" s="68" t="s">
        <v>397</v>
      </c>
      <c r="K26" s="69" t="s">
        <v>398</v>
      </c>
      <c r="L26" s="70">
        <v>1</v>
      </c>
      <c r="M26" s="47"/>
      <c r="O26" s="78"/>
      <c r="P26" s="360"/>
      <c r="Q26" s="74"/>
      <c r="R26" s="75"/>
      <c r="S26" s="195">
        <v>355</v>
      </c>
      <c r="T26" s="72"/>
    </row>
    <row r="27" spans="1:20" ht="16.5" customHeight="1" x14ac:dyDescent="0.2">
      <c r="A27" s="53">
        <v>1</v>
      </c>
      <c r="B27" s="53">
        <v>4321</v>
      </c>
      <c r="C27" s="85" t="s">
        <v>4940</v>
      </c>
      <c r="D27" s="83"/>
      <c r="F27" s="106"/>
      <c r="G27" s="361" t="s">
        <v>478</v>
      </c>
      <c r="H27" s="352"/>
      <c r="I27" s="326"/>
      <c r="J27" s="56"/>
      <c r="K27" s="57"/>
      <c r="L27" s="58"/>
      <c r="M27" s="47"/>
      <c r="O27" s="78"/>
      <c r="P27" s="77"/>
      <c r="Q27" s="61"/>
      <c r="R27" s="61"/>
      <c r="S27" s="194">
        <v>600</v>
      </c>
      <c r="T27" s="60"/>
    </row>
    <row r="28" spans="1:20" ht="16.5" customHeight="1" x14ac:dyDescent="0.2">
      <c r="A28" s="53">
        <v>1</v>
      </c>
      <c r="B28" s="53">
        <v>4322</v>
      </c>
      <c r="C28" s="85" t="s">
        <v>4941</v>
      </c>
      <c r="D28" s="83"/>
      <c r="F28" s="106"/>
      <c r="G28" s="362"/>
      <c r="H28" s="353"/>
      <c r="I28" s="328"/>
      <c r="J28" s="56" t="s">
        <v>397</v>
      </c>
      <c r="K28" s="57" t="s">
        <v>398</v>
      </c>
      <c r="L28" s="58">
        <v>1</v>
      </c>
      <c r="M28" s="47"/>
      <c r="O28" s="78"/>
      <c r="P28" s="55"/>
      <c r="Q28" s="49"/>
      <c r="R28" s="49"/>
      <c r="S28" s="194">
        <v>600</v>
      </c>
      <c r="T28" s="60"/>
    </row>
    <row r="29" spans="1:20" ht="16.5" customHeight="1" x14ac:dyDescent="0.2">
      <c r="A29" s="63">
        <v>1</v>
      </c>
      <c r="B29" s="63" t="s">
        <v>1716</v>
      </c>
      <c r="C29" s="87" t="s">
        <v>4942</v>
      </c>
      <c r="D29" s="83"/>
      <c r="F29" s="106"/>
      <c r="G29" s="362"/>
      <c r="H29" s="353"/>
      <c r="I29" s="328"/>
      <c r="J29" s="68"/>
      <c r="K29" s="69"/>
      <c r="L29" s="70"/>
      <c r="M29" s="47"/>
      <c r="O29" s="78"/>
      <c r="P29" s="359" t="s">
        <v>400</v>
      </c>
      <c r="Q29" s="66" t="s">
        <v>398</v>
      </c>
      <c r="R29" s="67">
        <v>0.7</v>
      </c>
      <c r="S29" s="195">
        <v>420</v>
      </c>
      <c r="T29" s="72"/>
    </row>
    <row r="30" spans="1:20" ht="16.5" customHeight="1" x14ac:dyDescent="0.2">
      <c r="A30" s="63">
        <v>1</v>
      </c>
      <c r="B30" s="63" t="s">
        <v>1717</v>
      </c>
      <c r="C30" s="87" t="s">
        <v>4943</v>
      </c>
      <c r="D30" s="83"/>
      <c r="F30" s="106"/>
      <c r="G30" s="162"/>
      <c r="H30" s="149">
        <v>184</v>
      </c>
      <c r="I30" s="25" t="s">
        <v>394</v>
      </c>
      <c r="J30" s="68" t="s">
        <v>397</v>
      </c>
      <c r="K30" s="69" t="s">
        <v>398</v>
      </c>
      <c r="L30" s="70">
        <v>1</v>
      </c>
      <c r="M30" s="47"/>
      <c r="O30" s="78"/>
      <c r="P30" s="360"/>
      <c r="Q30" s="74"/>
      <c r="R30" s="75"/>
      <c r="S30" s="195">
        <v>420</v>
      </c>
      <c r="T30" s="72"/>
    </row>
    <row r="31" spans="1:20" ht="16.5" customHeight="1" x14ac:dyDescent="0.2">
      <c r="A31" s="53">
        <v>1</v>
      </c>
      <c r="B31" s="53">
        <v>4323</v>
      </c>
      <c r="C31" s="85" t="s">
        <v>4944</v>
      </c>
      <c r="D31" s="83"/>
      <c r="F31" s="106"/>
      <c r="G31" s="361" t="s">
        <v>462</v>
      </c>
      <c r="H31" s="352"/>
      <c r="I31" s="326"/>
      <c r="J31" s="56"/>
      <c r="K31" s="57"/>
      <c r="L31" s="58"/>
      <c r="M31" s="47"/>
      <c r="O31" s="78"/>
      <c r="P31" s="77"/>
      <c r="Q31" s="61"/>
      <c r="R31" s="62"/>
      <c r="S31" s="194">
        <v>692</v>
      </c>
      <c r="T31" s="60"/>
    </row>
    <row r="32" spans="1:20" ht="16.5" customHeight="1" x14ac:dyDescent="0.2">
      <c r="A32" s="53">
        <v>1</v>
      </c>
      <c r="B32" s="53">
        <v>4324</v>
      </c>
      <c r="C32" s="85" t="s">
        <v>4945</v>
      </c>
      <c r="D32" s="83"/>
      <c r="F32" s="106"/>
      <c r="G32" s="362"/>
      <c r="H32" s="353"/>
      <c r="I32" s="328"/>
      <c r="J32" s="56" t="s">
        <v>397</v>
      </c>
      <c r="K32" s="57" t="s">
        <v>398</v>
      </c>
      <c r="L32" s="58">
        <v>1</v>
      </c>
      <c r="M32" s="47"/>
      <c r="O32" s="78"/>
      <c r="P32" s="55"/>
      <c r="Q32" s="49"/>
      <c r="R32" s="50"/>
      <c r="S32" s="194">
        <v>692</v>
      </c>
      <c r="T32" s="60"/>
    </row>
    <row r="33" spans="1:20" ht="16.5" customHeight="1" x14ac:dyDescent="0.2">
      <c r="A33" s="63">
        <v>1</v>
      </c>
      <c r="B33" s="63" t="s">
        <v>1718</v>
      </c>
      <c r="C33" s="87" t="s">
        <v>4946</v>
      </c>
      <c r="D33" s="83"/>
      <c r="F33" s="106"/>
      <c r="G33" s="362"/>
      <c r="H33" s="353"/>
      <c r="I33" s="328"/>
      <c r="J33" s="68"/>
      <c r="K33" s="69"/>
      <c r="L33" s="70"/>
      <c r="M33" s="47"/>
      <c r="O33" s="78"/>
      <c r="P33" s="359" t="s">
        <v>400</v>
      </c>
      <c r="Q33" s="66" t="s">
        <v>398</v>
      </c>
      <c r="R33" s="67">
        <v>0.7</v>
      </c>
      <c r="S33" s="195">
        <v>484</v>
      </c>
      <c r="T33" s="72"/>
    </row>
    <row r="34" spans="1:20" ht="16.5" customHeight="1" x14ac:dyDescent="0.2">
      <c r="A34" s="63">
        <v>1</v>
      </c>
      <c r="B34" s="63" t="s">
        <v>1719</v>
      </c>
      <c r="C34" s="87" t="s">
        <v>4947</v>
      </c>
      <c r="D34" s="83"/>
      <c r="F34" s="106"/>
      <c r="G34" s="162"/>
      <c r="H34" s="151">
        <v>276</v>
      </c>
      <c r="I34" s="25" t="s">
        <v>394</v>
      </c>
      <c r="J34" s="68" t="s">
        <v>397</v>
      </c>
      <c r="K34" s="69" t="s">
        <v>398</v>
      </c>
      <c r="L34" s="70">
        <v>1</v>
      </c>
      <c r="M34" s="47"/>
      <c r="O34" s="78"/>
      <c r="P34" s="360"/>
      <c r="Q34" s="74"/>
      <c r="R34" s="75"/>
      <c r="S34" s="195">
        <v>484</v>
      </c>
      <c r="T34" s="72"/>
    </row>
    <row r="35" spans="1:20" ht="16.5" customHeight="1" x14ac:dyDescent="0.2">
      <c r="A35" s="53">
        <v>1</v>
      </c>
      <c r="B35" s="53">
        <v>4325</v>
      </c>
      <c r="C35" s="85" t="s">
        <v>4948</v>
      </c>
      <c r="D35" s="325" t="s">
        <v>496</v>
      </c>
      <c r="E35" s="352"/>
      <c r="F35" s="369"/>
      <c r="G35" s="361" t="s">
        <v>499</v>
      </c>
      <c r="H35" s="352"/>
      <c r="I35" s="326"/>
      <c r="J35" s="56"/>
      <c r="K35" s="57"/>
      <c r="L35" s="58"/>
      <c r="M35" s="47"/>
      <c r="O35" s="78"/>
      <c r="P35" s="77"/>
      <c r="Q35" s="61"/>
      <c r="R35" s="61"/>
      <c r="S35" s="194">
        <v>646</v>
      </c>
      <c r="T35" s="60"/>
    </row>
    <row r="36" spans="1:20" ht="16.5" customHeight="1" x14ac:dyDescent="0.2">
      <c r="A36" s="53">
        <v>1</v>
      </c>
      <c r="B36" s="53">
        <v>4326</v>
      </c>
      <c r="C36" s="85" t="s">
        <v>4949</v>
      </c>
      <c r="D36" s="327"/>
      <c r="E36" s="353"/>
      <c r="F36" s="365"/>
      <c r="G36" s="362"/>
      <c r="H36" s="353"/>
      <c r="I36" s="328"/>
      <c r="J36" s="56" t="s">
        <v>397</v>
      </c>
      <c r="K36" s="57" t="s">
        <v>398</v>
      </c>
      <c r="L36" s="58">
        <v>1</v>
      </c>
      <c r="M36" s="47"/>
      <c r="O36" s="78"/>
      <c r="P36" s="55"/>
      <c r="Q36" s="49"/>
      <c r="R36" s="49"/>
      <c r="S36" s="194">
        <v>646</v>
      </c>
      <c r="T36" s="60"/>
    </row>
    <row r="37" spans="1:20" ht="16.5" customHeight="1" x14ac:dyDescent="0.2">
      <c r="A37" s="63">
        <v>1</v>
      </c>
      <c r="B37" s="63" t="s">
        <v>1720</v>
      </c>
      <c r="C37" s="87" t="s">
        <v>4950</v>
      </c>
      <c r="D37" s="327"/>
      <c r="E37" s="353"/>
      <c r="F37" s="365"/>
      <c r="G37" s="362"/>
      <c r="H37" s="353"/>
      <c r="I37" s="328"/>
      <c r="J37" s="68"/>
      <c r="K37" s="69"/>
      <c r="L37" s="70"/>
      <c r="M37" s="47"/>
      <c r="O37" s="78"/>
      <c r="P37" s="359" t="s">
        <v>400</v>
      </c>
      <c r="Q37" s="66" t="s">
        <v>398</v>
      </c>
      <c r="R37" s="67">
        <v>0.7</v>
      </c>
      <c r="S37" s="195">
        <v>452</v>
      </c>
      <c r="T37" s="72"/>
    </row>
    <row r="38" spans="1:20" ht="16.5" customHeight="1" x14ac:dyDescent="0.2">
      <c r="A38" s="63">
        <v>1</v>
      </c>
      <c r="B38" s="63" t="s">
        <v>1721</v>
      </c>
      <c r="C38" s="87" t="s">
        <v>4951</v>
      </c>
      <c r="D38" s="83"/>
      <c r="E38" s="151">
        <v>369</v>
      </c>
      <c r="F38" s="25" t="s">
        <v>394</v>
      </c>
      <c r="G38" s="162"/>
      <c r="H38" s="149">
        <v>92</v>
      </c>
      <c r="I38" s="25" t="s">
        <v>394</v>
      </c>
      <c r="J38" s="68" t="s">
        <v>397</v>
      </c>
      <c r="K38" s="69" t="s">
        <v>398</v>
      </c>
      <c r="L38" s="70">
        <v>1</v>
      </c>
      <c r="M38" s="47"/>
      <c r="O38" s="78"/>
      <c r="P38" s="360"/>
      <c r="Q38" s="74"/>
      <c r="R38" s="75"/>
      <c r="S38" s="195">
        <v>452</v>
      </c>
      <c r="T38" s="72"/>
    </row>
    <row r="39" spans="1:20" ht="16.5" customHeight="1" x14ac:dyDescent="0.2">
      <c r="A39" s="53">
        <v>1</v>
      </c>
      <c r="B39" s="53">
        <v>4127</v>
      </c>
      <c r="C39" s="85" t="s">
        <v>4952</v>
      </c>
      <c r="D39" s="83"/>
      <c r="F39" s="106"/>
      <c r="G39" s="361" t="s">
        <v>478</v>
      </c>
      <c r="H39" s="352"/>
      <c r="I39" s="326"/>
      <c r="J39" s="56"/>
      <c r="K39" s="57"/>
      <c r="L39" s="58"/>
      <c r="M39" s="47"/>
      <c r="O39" s="78"/>
      <c r="P39" s="77"/>
      <c r="Q39" s="61"/>
      <c r="R39" s="62"/>
      <c r="S39" s="194">
        <v>738</v>
      </c>
      <c r="T39" s="60"/>
    </row>
    <row r="40" spans="1:20" ht="16.5" customHeight="1" x14ac:dyDescent="0.2">
      <c r="A40" s="53">
        <v>1</v>
      </c>
      <c r="B40" s="53">
        <v>4128</v>
      </c>
      <c r="C40" s="85" t="s">
        <v>4953</v>
      </c>
      <c r="D40" s="83"/>
      <c r="F40" s="106"/>
      <c r="G40" s="362"/>
      <c r="H40" s="353"/>
      <c r="I40" s="328"/>
      <c r="J40" s="56" t="s">
        <v>397</v>
      </c>
      <c r="K40" s="57" t="s">
        <v>398</v>
      </c>
      <c r="L40" s="58">
        <v>1</v>
      </c>
      <c r="M40" s="47"/>
      <c r="O40" s="78"/>
      <c r="P40" s="55"/>
      <c r="Q40" s="49"/>
      <c r="R40" s="50"/>
      <c r="S40" s="194">
        <v>738</v>
      </c>
      <c r="T40" s="60"/>
    </row>
    <row r="41" spans="1:20" ht="16.5" customHeight="1" x14ac:dyDescent="0.2">
      <c r="A41" s="63">
        <v>1</v>
      </c>
      <c r="B41" s="63" t="s">
        <v>1722</v>
      </c>
      <c r="C41" s="87" t="s">
        <v>4954</v>
      </c>
      <c r="D41" s="83"/>
      <c r="F41" s="106"/>
      <c r="G41" s="362"/>
      <c r="H41" s="353"/>
      <c r="I41" s="328"/>
      <c r="J41" s="68"/>
      <c r="K41" s="69"/>
      <c r="L41" s="70"/>
      <c r="M41" s="47"/>
      <c r="O41" s="78"/>
      <c r="P41" s="359" t="s">
        <v>400</v>
      </c>
      <c r="Q41" s="66" t="s">
        <v>398</v>
      </c>
      <c r="R41" s="67">
        <v>0.7</v>
      </c>
      <c r="S41" s="195">
        <v>517</v>
      </c>
      <c r="T41" s="72"/>
    </row>
    <row r="42" spans="1:20" ht="16.5" customHeight="1" x14ac:dyDescent="0.2">
      <c r="A42" s="63">
        <v>1</v>
      </c>
      <c r="B42" s="63" t="s">
        <v>1723</v>
      </c>
      <c r="C42" s="87" t="s">
        <v>4955</v>
      </c>
      <c r="D42" s="83"/>
      <c r="F42" s="106"/>
      <c r="G42" s="162"/>
      <c r="H42" s="149">
        <v>184</v>
      </c>
      <c r="I42" s="25" t="s">
        <v>394</v>
      </c>
      <c r="J42" s="68" t="s">
        <v>397</v>
      </c>
      <c r="K42" s="69" t="s">
        <v>398</v>
      </c>
      <c r="L42" s="70">
        <v>1</v>
      </c>
      <c r="M42" s="47"/>
      <c r="O42" s="78"/>
      <c r="P42" s="360"/>
      <c r="Q42" s="74"/>
      <c r="R42" s="75"/>
      <c r="S42" s="195">
        <v>517</v>
      </c>
      <c r="T42" s="72"/>
    </row>
    <row r="43" spans="1:20" ht="16.5" customHeight="1" x14ac:dyDescent="0.2">
      <c r="A43" s="53">
        <v>1</v>
      </c>
      <c r="B43" s="53">
        <v>4327</v>
      </c>
      <c r="C43" s="85" t="s">
        <v>4956</v>
      </c>
      <c r="D43" s="325" t="s">
        <v>497</v>
      </c>
      <c r="E43" s="352"/>
      <c r="F43" s="369"/>
      <c r="G43" s="361" t="s">
        <v>499</v>
      </c>
      <c r="H43" s="352"/>
      <c r="I43" s="326"/>
      <c r="J43" s="56"/>
      <c r="K43" s="57"/>
      <c r="L43" s="58"/>
      <c r="M43" s="47"/>
      <c r="O43" s="78"/>
      <c r="P43" s="77"/>
      <c r="Q43" s="61"/>
      <c r="R43" s="61"/>
      <c r="S43" s="194">
        <v>784</v>
      </c>
      <c r="T43" s="60"/>
    </row>
    <row r="44" spans="1:20" ht="16.5" customHeight="1" x14ac:dyDescent="0.2">
      <c r="A44" s="53">
        <v>1</v>
      </c>
      <c r="B44" s="53">
        <v>4328</v>
      </c>
      <c r="C44" s="85" t="s">
        <v>4957</v>
      </c>
      <c r="D44" s="327"/>
      <c r="E44" s="353"/>
      <c r="F44" s="365"/>
      <c r="G44" s="362"/>
      <c r="H44" s="353"/>
      <c r="I44" s="328"/>
      <c r="J44" s="56" t="s">
        <v>397</v>
      </c>
      <c r="K44" s="57" t="s">
        <v>398</v>
      </c>
      <c r="L44" s="58">
        <v>1</v>
      </c>
      <c r="M44" s="47"/>
      <c r="O44" s="78"/>
      <c r="P44" s="55"/>
      <c r="Q44" s="49"/>
      <c r="R44" s="49"/>
      <c r="S44" s="194">
        <v>784</v>
      </c>
      <c r="T44" s="60"/>
    </row>
    <row r="45" spans="1:20" ht="16.5" customHeight="1" x14ac:dyDescent="0.2">
      <c r="A45" s="63">
        <v>1</v>
      </c>
      <c r="B45" s="63" t="s">
        <v>1724</v>
      </c>
      <c r="C45" s="87" t="s">
        <v>4958</v>
      </c>
      <c r="D45" s="327"/>
      <c r="E45" s="353"/>
      <c r="F45" s="365"/>
      <c r="G45" s="362"/>
      <c r="H45" s="353"/>
      <c r="I45" s="328"/>
      <c r="J45" s="68"/>
      <c r="K45" s="69"/>
      <c r="L45" s="70"/>
      <c r="M45" s="47"/>
      <c r="O45" s="78"/>
      <c r="P45" s="359" t="s">
        <v>400</v>
      </c>
      <c r="Q45" s="66" t="s">
        <v>398</v>
      </c>
      <c r="R45" s="67">
        <v>0.7</v>
      </c>
      <c r="S45" s="195">
        <v>548</v>
      </c>
      <c r="T45" s="72"/>
    </row>
    <row r="46" spans="1:20" ht="16.5" customHeight="1" x14ac:dyDescent="0.2">
      <c r="A46" s="63">
        <v>1</v>
      </c>
      <c r="B46" s="63" t="s">
        <v>1725</v>
      </c>
      <c r="C46" s="87" t="s">
        <v>4959</v>
      </c>
      <c r="D46" s="124"/>
      <c r="E46" s="157">
        <v>461</v>
      </c>
      <c r="F46" s="49" t="s">
        <v>394</v>
      </c>
      <c r="G46" s="163"/>
      <c r="H46" s="157">
        <v>92</v>
      </c>
      <c r="I46" s="49" t="s">
        <v>394</v>
      </c>
      <c r="J46" s="68" t="s">
        <v>397</v>
      </c>
      <c r="K46" s="69" t="s">
        <v>398</v>
      </c>
      <c r="L46" s="70">
        <v>1</v>
      </c>
      <c r="M46" s="55"/>
      <c r="N46" s="50"/>
      <c r="O46" s="125"/>
      <c r="P46" s="360"/>
      <c r="Q46" s="74"/>
      <c r="R46" s="75"/>
      <c r="S46" s="195">
        <v>548</v>
      </c>
      <c r="T46" s="79"/>
    </row>
    <row r="47" spans="1:20" ht="16.5" customHeight="1" x14ac:dyDescent="0.2">
      <c r="G47" s="106"/>
    </row>
  </sheetData>
  <mergeCells count="27">
    <mergeCell ref="D43:F45"/>
    <mergeCell ref="G43:I45"/>
    <mergeCell ref="P45:P46"/>
    <mergeCell ref="D23:F25"/>
    <mergeCell ref="G23:I25"/>
    <mergeCell ref="P25:P26"/>
    <mergeCell ref="G27:I29"/>
    <mergeCell ref="P29:P30"/>
    <mergeCell ref="G31:I33"/>
    <mergeCell ref="P33:P34"/>
    <mergeCell ref="D35:F37"/>
    <mergeCell ref="G35:I37"/>
    <mergeCell ref="P37:P38"/>
    <mergeCell ref="G39:I41"/>
    <mergeCell ref="P41:P42"/>
    <mergeCell ref="G11:I13"/>
    <mergeCell ref="P13:P14"/>
    <mergeCell ref="G15:I17"/>
    <mergeCell ref="P17:P18"/>
    <mergeCell ref="G19:I21"/>
    <mergeCell ref="P21:P22"/>
    <mergeCell ref="P9:P10"/>
    <mergeCell ref="D6:F6"/>
    <mergeCell ref="G6:I6"/>
    <mergeCell ref="D7:F9"/>
    <mergeCell ref="G7:I9"/>
    <mergeCell ref="O8:O9"/>
  </mergeCells>
  <phoneticPr fontId="1"/>
  <printOptions horizontalCentered="1"/>
  <pageMargins left="0.70866141732283472" right="0.70866141732283472" top="0.74803149606299213" bottom="0.74803149606299213" header="0.31496062992125984" footer="0.31496062992125984"/>
  <pageSetup paperSize="9" scale="53" fitToHeight="0" orientation="portrait" r:id="rId1"/>
  <headerFooter>
    <oddFooter>&amp;C&amp;"ＭＳ Ｐゴシック"&amp;14&amp;P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47"/>
  <sheetViews>
    <sheetView view="pageBreakPreview" topLeftCell="A23"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43.109375" style="23" bestFit="1" customWidth="1"/>
    <col min="4" max="4" width="2.33203125" style="23" customWidth="1"/>
    <col min="5" max="5" width="4.88671875" style="23" customWidth="1"/>
    <col min="6" max="6" width="4.44140625" style="118" bestFit="1" customWidth="1"/>
    <col min="7" max="7" width="2.33203125" style="118" customWidth="1"/>
    <col min="8" max="8" width="4.88671875" style="23" customWidth="1"/>
    <col min="9" max="9" width="4.44140625" style="118" bestFit="1" customWidth="1"/>
    <col min="10" max="10" width="4.88671875" style="23" customWidth="1"/>
    <col min="11" max="11" width="4.44140625" style="25" bestFit="1" customWidth="1"/>
    <col min="12" max="12" width="24.88671875" style="27" bestFit="1" customWidth="1"/>
    <col min="13" max="13" width="3.44140625" style="25" bestFit="1" customWidth="1"/>
    <col min="14" max="14" width="5.44140625" style="26" bestFit="1" customWidth="1"/>
    <col min="15" max="15" width="3.44140625" style="25" bestFit="1" customWidth="1"/>
    <col min="16" max="16" width="4.44140625" style="26" bestFit="1" customWidth="1"/>
    <col min="17" max="17" width="5.33203125" style="25" bestFit="1" customWidth="1"/>
    <col min="18" max="18" width="3.44140625" style="25" bestFit="1" customWidth="1"/>
    <col min="19" max="19" width="4.44140625" style="26" bestFit="1" customWidth="1"/>
    <col min="20" max="20" width="5.33203125" style="25" bestFit="1" customWidth="1"/>
    <col min="21" max="21" width="17.88671875" style="25" customWidth="1"/>
    <col min="22" max="22" width="3.44140625" style="25" bestFit="1" customWidth="1"/>
    <col min="23" max="23" width="4.44140625" style="26" bestFit="1" customWidth="1"/>
    <col min="24" max="24" width="7.109375" style="192" customWidth="1"/>
    <col min="25" max="25" width="8.6640625" style="29" customWidth="1"/>
    <col min="26" max="16384" width="8.88671875" style="25"/>
  </cols>
  <sheetData>
    <row r="1" spans="1:25" ht="17.100000000000001" customHeight="1" x14ac:dyDescent="0.2"/>
    <row r="2" spans="1:25" ht="17.100000000000001" customHeight="1" x14ac:dyDescent="0.2"/>
    <row r="3" spans="1:25" ht="17.100000000000001" customHeight="1" x14ac:dyDescent="0.2">
      <c r="G3" s="106"/>
    </row>
    <row r="4" spans="1:25" ht="17.100000000000001" customHeight="1" x14ac:dyDescent="0.2">
      <c r="B4" s="30" t="s">
        <v>2692</v>
      </c>
      <c r="E4" s="81"/>
      <c r="G4" s="106"/>
    </row>
    <row r="5" spans="1:25" ht="16.5" customHeight="1" x14ac:dyDescent="0.2">
      <c r="A5" s="31" t="s">
        <v>386</v>
      </c>
      <c r="B5" s="32"/>
      <c r="C5" s="33" t="s">
        <v>387</v>
      </c>
      <c r="D5" s="82"/>
      <c r="E5" s="34" t="s">
        <v>388</v>
      </c>
      <c r="F5" s="119"/>
      <c r="G5" s="119"/>
      <c r="H5" s="34"/>
      <c r="I5" s="119"/>
      <c r="J5" s="34"/>
      <c r="K5" s="34"/>
      <c r="L5" s="34"/>
      <c r="M5" s="34"/>
      <c r="N5" s="35"/>
      <c r="O5" s="34"/>
      <c r="P5" s="35"/>
      <c r="Q5" s="34"/>
      <c r="R5" s="34"/>
      <c r="S5" s="35"/>
      <c r="T5" s="34"/>
      <c r="U5" s="34"/>
      <c r="V5" s="34"/>
      <c r="W5" s="35"/>
      <c r="X5" s="33" t="s">
        <v>389</v>
      </c>
      <c r="Y5" s="33" t="s">
        <v>390</v>
      </c>
    </row>
    <row r="6" spans="1:25" ht="16.5" customHeight="1" x14ac:dyDescent="0.2">
      <c r="A6" s="37" t="s">
        <v>391</v>
      </c>
      <c r="B6" s="37" t="s">
        <v>392</v>
      </c>
      <c r="C6" s="38"/>
      <c r="D6" s="347" t="s">
        <v>452</v>
      </c>
      <c r="E6" s="348"/>
      <c r="F6" s="363"/>
      <c r="G6" s="364" t="s">
        <v>453</v>
      </c>
      <c r="H6" s="348"/>
      <c r="I6" s="349"/>
      <c r="J6" s="40"/>
      <c r="K6" s="40"/>
      <c r="L6" s="40"/>
      <c r="M6" s="40"/>
      <c r="N6" s="41"/>
      <c r="O6" s="40"/>
      <c r="P6" s="41"/>
      <c r="Q6" s="40"/>
      <c r="R6" s="40"/>
      <c r="S6" s="41"/>
      <c r="T6" s="40"/>
      <c r="U6" s="40"/>
      <c r="V6" s="40"/>
      <c r="W6" s="41"/>
      <c r="X6" s="43" t="s">
        <v>393</v>
      </c>
      <c r="Y6" s="43" t="s">
        <v>394</v>
      </c>
    </row>
    <row r="7" spans="1:25" ht="16.5" customHeight="1" x14ac:dyDescent="0.2">
      <c r="A7" s="44">
        <v>1</v>
      </c>
      <c r="B7" s="44">
        <v>4329</v>
      </c>
      <c r="C7" s="45" t="s">
        <v>4960</v>
      </c>
      <c r="D7" s="327" t="s">
        <v>491</v>
      </c>
      <c r="E7" s="353"/>
      <c r="F7" s="328"/>
      <c r="G7" s="327" t="s">
        <v>495</v>
      </c>
      <c r="H7" s="353"/>
      <c r="I7" s="328"/>
      <c r="J7" s="327" t="s">
        <v>499</v>
      </c>
      <c r="K7" s="328"/>
      <c r="L7" s="48"/>
      <c r="M7" s="49"/>
      <c r="N7" s="50"/>
      <c r="O7" s="47" t="s">
        <v>455</v>
      </c>
      <c r="Q7" s="78"/>
      <c r="R7" s="47" t="s">
        <v>456</v>
      </c>
      <c r="T7" s="78"/>
      <c r="U7" s="47"/>
      <c r="X7" s="193">
        <v>485</v>
      </c>
      <c r="Y7" s="52" t="s">
        <v>396</v>
      </c>
    </row>
    <row r="8" spans="1:25" ht="16.5" customHeight="1" x14ac:dyDescent="0.2">
      <c r="A8" s="53">
        <v>1</v>
      </c>
      <c r="B8" s="53">
        <v>4330</v>
      </c>
      <c r="C8" s="85" t="s">
        <v>4961</v>
      </c>
      <c r="D8" s="327"/>
      <c r="E8" s="353"/>
      <c r="F8" s="328"/>
      <c r="G8" s="327"/>
      <c r="H8" s="353"/>
      <c r="I8" s="328"/>
      <c r="J8" s="327"/>
      <c r="K8" s="328"/>
      <c r="L8" s="56" t="s">
        <v>397</v>
      </c>
      <c r="M8" s="57" t="s">
        <v>398</v>
      </c>
      <c r="N8" s="58">
        <v>1</v>
      </c>
      <c r="O8" s="47" t="s">
        <v>398</v>
      </c>
      <c r="P8" s="26">
        <v>0.5</v>
      </c>
      <c r="Q8" s="345" t="s">
        <v>423</v>
      </c>
      <c r="R8" s="25" t="s">
        <v>398</v>
      </c>
      <c r="S8" s="26">
        <v>0.25</v>
      </c>
      <c r="T8" s="345" t="s">
        <v>423</v>
      </c>
      <c r="U8" s="55"/>
      <c r="V8" s="49"/>
      <c r="W8" s="50"/>
      <c r="X8" s="194">
        <v>485</v>
      </c>
      <c r="Y8" s="60"/>
    </row>
    <row r="9" spans="1:25" ht="16.5" customHeight="1" x14ac:dyDescent="0.2">
      <c r="A9" s="63">
        <v>1</v>
      </c>
      <c r="B9" s="63" t="s">
        <v>1726</v>
      </c>
      <c r="C9" s="87" t="s">
        <v>4962</v>
      </c>
      <c r="D9" s="327"/>
      <c r="E9" s="353"/>
      <c r="F9" s="328"/>
      <c r="G9" s="327"/>
      <c r="H9" s="353"/>
      <c r="I9" s="328"/>
      <c r="J9" s="327"/>
      <c r="K9" s="328"/>
      <c r="L9" s="68"/>
      <c r="M9" s="69"/>
      <c r="N9" s="70"/>
      <c r="O9" s="47"/>
      <c r="Q9" s="345"/>
      <c r="T9" s="345"/>
      <c r="U9" s="359" t="s">
        <v>400</v>
      </c>
      <c r="V9" s="66" t="s">
        <v>398</v>
      </c>
      <c r="W9" s="67">
        <v>0.7</v>
      </c>
      <c r="X9" s="195">
        <v>339</v>
      </c>
      <c r="Y9" s="72"/>
    </row>
    <row r="10" spans="1:25" ht="16.5" customHeight="1" x14ac:dyDescent="0.2">
      <c r="A10" s="63">
        <v>1</v>
      </c>
      <c r="B10" s="63" t="s">
        <v>1727</v>
      </c>
      <c r="C10" s="87" t="s">
        <v>4963</v>
      </c>
      <c r="D10" s="83"/>
      <c r="E10" s="151">
        <v>186</v>
      </c>
      <c r="F10" s="25" t="s">
        <v>394</v>
      </c>
      <c r="G10" s="159"/>
      <c r="H10" s="151">
        <v>91</v>
      </c>
      <c r="I10" s="152" t="s">
        <v>394</v>
      </c>
      <c r="J10" s="127">
        <v>92</v>
      </c>
      <c r="K10" s="25" t="s">
        <v>394</v>
      </c>
      <c r="L10" s="68" t="s">
        <v>397</v>
      </c>
      <c r="M10" s="69" t="s">
        <v>398</v>
      </c>
      <c r="N10" s="70">
        <v>1</v>
      </c>
      <c r="O10" s="47"/>
      <c r="Q10" s="78"/>
      <c r="T10" s="78"/>
      <c r="U10" s="360"/>
      <c r="V10" s="74"/>
      <c r="W10" s="75"/>
      <c r="X10" s="195">
        <v>339</v>
      </c>
      <c r="Y10" s="72"/>
    </row>
    <row r="11" spans="1:25" ht="16.5" customHeight="1" x14ac:dyDescent="0.2">
      <c r="A11" s="53">
        <v>1</v>
      </c>
      <c r="B11" s="53">
        <v>4331</v>
      </c>
      <c r="C11" s="85" t="s">
        <v>4964</v>
      </c>
      <c r="D11" s="83"/>
      <c r="F11" s="106"/>
      <c r="G11" s="160"/>
      <c r="I11" s="150"/>
      <c r="J11" s="361" t="s">
        <v>478</v>
      </c>
      <c r="K11" s="326"/>
      <c r="L11" s="56"/>
      <c r="M11" s="57"/>
      <c r="N11" s="58"/>
      <c r="O11" s="47"/>
      <c r="Q11" s="78"/>
      <c r="T11" s="78"/>
      <c r="U11" s="77"/>
      <c r="V11" s="61"/>
      <c r="W11" s="61"/>
      <c r="X11" s="194">
        <v>577</v>
      </c>
      <c r="Y11" s="60"/>
    </row>
    <row r="12" spans="1:25" ht="16.5" customHeight="1" x14ac:dyDescent="0.2">
      <c r="A12" s="53">
        <v>1</v>
      </c>
      <c r="B12" s="53">
        <v>4332</v>
      </c>
      <c r="C12" s="85" t="s">
        <v>4965</v>
      </c>
      <c r="D12" s="83"/>
      <c r="F12" s="106"/>
      <c r="G12" s="160"/>
      <c r="I12" s="150"/>
      <c r="J12" s="362"/>
      <c r="K12" s="328"/>
      <c r="L12" s="56" t="s">
        <v>397</v>
      </c>
      <c r="M12" s="57" t="s">
        <v>398</v>
      </c>
      <c r="N12" s="58">
        <v>1</v>
      </c>
      <c r="O12" s="47"/>
      <c r="Q12" s="78"/>
      <c r="T12" s="78"/>
      <c r="U12" s="55"/>
      <c r="V12" s="49"/>
      <c r="W12" s="49"/>
      <c r="X12" s="194">
        <v>577</v>
      </c>
      <c r="Y12" s="60"/>
    </row>
    <row r="13" spans="1:25" ht="16.5" customHeight="1" x14ac:dyDescent="0.2">
      <c r="A13" s="63">
        <v>1</v>
      </c>
      <c r="B13" s="63" t="s">
        <v>1728</v>
      </c>
      <c r="C13" s="87" t="s">
        <v>4966</v>
      </c>
      <c r="D13" s="83"/>
      <c r="F13" s="106"/>
      <c r="G13" s="160"/>
      <c r="I13" s="150"/>
      <c r="J13" s="362"/>
      <c r="K13" s="328"/>
      <c r="L13" s="68"/>
      <c r="M13" s="69"/>
      <c r="N13" s="70"/>
      <c r="O13" s="47"/>
      <c r="Q13" s="78"/>
      <c r="T13" s="78"/>
      <c r="U13" s="359" t="s">
        <v>400</v>
      </c>
      <c r="V13" s="66" t="s">
        <v>398</v>
      </c>
      <c r="W13" s="67">
        <v>0.7</v>
      </c>
      <c r="X13" s="195">
        <v>404</v>
      </c>
      <c r="Y13" s="72"/>
    </row>
    <row r="14" spans="1:25" ht="16.5" customHeight="1" x14ac:dyDescent="0.2">
      <c r="A14" s="63">
        <v>1</v>
      </c>
      <c r="B14" s="63" t="s">
        <v>1729</v>
      </c>
      <c r="C14" s="87" t="s">
        <v>4967</v>
      </c>
      <c r="D14" s="83"/>
      <c r="F14" s="106"/>
      <c r="G14" s="160"/>
      <c r="I14" s="150"/>
      <c r="J14" s="127">
        <v>184</v>
      </c>
      <c r="K14" s="25" t="s">
        <v>394</v>
      </c>
      <c r="L14" s="68" t="s">
        <v>397</v>
      </c>
      <c r="M14" s="69" t="s">
        <v>398</v>
      </c>
      <c r="N14" s="70">
        <v>1</v>
      </c>
      <c r="O14" s="47"/>
      <c r="Q14" s="78"/>
      <c r="T14" s="78"/>
      <c r="U14" s="360"/>
      <c r="V14" s="74"/>
      <c r="W14" s="75"/>
      <c r="X14" s="195">
        <v>404</v>
      </c>
      <c r="Y14" s="72"/>
    </row>
    <row r="15" spans="1:25" ht="16.5" customHeight="1" x14ac:dyDescent="0.2">
      <c r="A15" s="53">
        <v>1</v>
      </c>
      <c r="B15" s="53">
        <v>4333</v>
      </c>
      <c r="C15" s="85" t="s">
        <v>4968</v>
      </c>
      <c r="D15" s="83"/>
      <c r="F15" s="106"/>
      <c r="G15" s="160"/>
      <c r="I15" s="150"/>
      <c r="J15" s="361" t="s">
        <v>462</v>
      </c>
      <c r="K15" s="326"/>
      <c r="L15" s="56"/>
      <c r="M15" s="57"/>
      <c r="N15" s="58"/>
      <c r="O15" s="47"/>
      <c r="Q15" s="78"/>
      <c r="T15" s="78"/>
      <c r="U15" s="77"/>
      <c r="V15" s="61"/>
      <c r="W15" s="62"/>
      <c r="X15" s="194">
        <v>669</v>
      </c>
      <c r="Y15" s="60"/>
    </row>
    <row r="16" spans="1:25" ht="16.5" customHeight="1" x14ac:dyDescent="0.2">
      <c r="A16" s="53">
        <v>1</v>
      </c>
      <c r="B16" s="53">
        <v>4334</v>
      </c>
      <c r="C16" s="85" t="s">
        <v>4969</v>
      </c>
      <c r="D16" s="83"/>
      <c r="F16" s="106"/>
      <c r="G16" s="160"/>
      <c r="I16" s="150"/>
      <c r="J16" s="362"/>
      <c r="K16" s="328"/>
      <c r="L16" s="56" t="s">
        <v>397</v>
      </c>
      <c r="M16" s="57" t="s">
        <v>398</v>
      </c>
      <c r="N16" s="58">
        <v>1</v>
      </c>
      <c r="O16" s="47"/>
      <c r="Q16" s="78"/>
      <c r="T16" s="78"/>
      <c r="U16" s="55"/>
      <c r="V16" s="49"/>
      <c r="W16" s="50"/>
      <c r="X16" s="194">
        <v>669</v>
      </c>
      <c r="Y16" s="60"/>
    </row>
    <row r="17" spans="1:25" ht="16.5" customHeight="1" x14ac:dyDescent="0.2">
      <c r="A17" s="63">
        <v>1</v>
      </c>
      <c r="B17" s="63" t="s">
        <v>1730</v>
      </c>
      <c r="C17" s="87" t="s">
        <v>4970</v>
      </c>
      <c r="D17" s="83"/>
      <c r="F17" s="106"/>
      <c r="G17" s="160"/>
      <c r="I17" s="150"/>
      <c r="J17" s="362"/>
      <c r="K17" s="328"/>
      <c r="L17" s="68"/>
      <c r="M17" s="69"/>
      <c r="N17" s="70"/>
      <c r="O17" s="47"/>
      <c r="Q17" s="78"/>
      <c r="T17" s="78"/>
      <c r="U17" s="359" t="s">
        <v>400</v>
      </c>
      <c r="V17" s="66" t="s">
        <v>398</v>
      </c>
      <c r="W17" s="67">
        <v>0.7</v>
      </c>
      <c r="X17" s="195">
        <v>468</v>
      </c>
      <c r="Y17" s="72"/>
    </row>
    <row r="18" spans="1:25" ht="16.5" customHeight="1" x14ac:dyDescent="0.2">
      <c r="A18" s="63">
        <v>1</v>
      </c>
      <c r="B18" s="63" t="s">
        <v>1731</v>
      </c>
      <c r="C18" s="87" t="s">
        <v>4971</v>
      </c>
      <c r="D18" s="83"/>
      <c r="F18" s="106"/>
      <c r="G18" s="160"/>
      <c r="I18" s="150"/>
      <c r="J18" s="127">
        <v>276</v>
      </c>
      <c r="K18" s="25" t="s">
        <v>394</v>
      </c>
      <c r="L18" s="68" t="s">
        <v>397</v>
      </c>
      <c r="M18" s="69" t="s">
        <v>398</v>
      </c>
      <c r="N18" s="70">
        <v>1</v>
      </c>
      <c r="O18" s="47"/>
      <c r="Q18" s="78"/>
      <c r="T18" s="78"/>
      <c r="U18" s="360"/>
      <c r="V18" s="74"/>
      <c r="W18" s="75"/>
      <c r="X18" s="195">
        <v>468</v>
      </c>
      <c r="Y18" s="72"/>
    </row>
    <row r="19" spans="1:25" ht="16.5" customHeight="1" x14ac:dyDescent="0.2">
      <c r="A19" s="53">
        <v>1</v>
      </c>
      <c r="B19" s="53">
        <v>4335</v>
      </c>
      <c r="C19" s="85" t="s">
        <v>4972</v>
      </c>
      <c r="D19" s="83"/>
      <c r="F19" s="106"/>
      <c r="G19" s="361" t="s">
        <v>492</v>
      </c>
      <c r="H19" s="352"/>
      <c r="I19" s="326"/>
      <c r="J19" s="325" t="s">
        <v>499</v>
      </c>
      <c r="K19" s="326"/>
      <c r="L19" s="56"/>
      <c r="M19" s="57"/>
      <c r="N19" s="58"/>
      <c r="O19" s="47"/>
      <c r="Q19" s="78"/>
      <c r="T19" s="78"/>
      <c r="U19" s="77"/>
      <c r="V19" s="61"/>
      <c r="W19" s="61"/>
      <c r="X19" s="194">
        <v>600</v>
      </c>
      <c r="Y19" s="60"/>
    </row>
    <row r="20" spans="1:25" ht="16.5" customHeight="1" x14ac:dyDescent="0.2">
      <c r="A20" s="53">
        <v>1</v>
      </c>
      <c r="B20" s="53">
        <v>4336</v>
      </c>
      <c r="C20" s="85" t="s">
        <v>4973</v>
      </c>
      <c r="D20" s="83"/>
      <c r="F20" s="106"/>
      <c r="G20" s="362"/>
      <c r="H20" s="353"/>
      <c r="I20" s="328"/>
      <c r="J20" s="327"/>
      <c r="K20" s="328"/>
      <c r="L20" s="56" t="s">
        <v>397</v>
      </c>
      <c r="M20" s="57" t="s">
        <v>398</v>
      </c>
      <c r="N20" s="58">
        <v>1</v>
      </c>
      <c r="O20" s="47"/>
      <c r="Q20" s="78"/>
      <c r="T20" s="78"/>
      <c r="U20" s="55"/>
      <c r="V20" s="49"/>
      <c r="W20" s="49"/>
      <c r="X20" s="194">
        <v>600</v>
      </c>
      <c r="Y20" s="60"/>
    </row>
    <row r="21" spans="1:25" ht="16.5" customHeight="1" x14ac:dyDescent="0.2">
      <c r="A21" s="63">
        <v>1</v>
      </c>
      <c r="B21" s="63" t="s">
        <v>1732</v>
      </c>
      <c r="C21" s="87" t="s">
        <v>4974</v>
      </c>
      <c r="D21" s="83"/>
      <c r="F21" s="106"/>
      <c r="G21" s="362"/>
      <c r="H21" s="353"/>
      <c r="I21" s="328"/>
      <c r="J21" s="327"/>
      <c r="K21" s="328"/>
      <c r="L21" s="68"/>
      <c r="M21" s="69"/>
      <c r="N21" s="70"/>
      <c r="O21" s="47"/>
      <c r="Q21" s="78"/>
      <c r="T21" s="78"/>
      <c r="U21" s="359" t="s">
        <v>400</v>
      </c>
      <c r="V21" s="66" t="s">
        <v>398</v>
      </c>
      <c r="W21" s="67">
        <v>0.7</v>
      </c>
      <c r="X21" s="195">
        <v>419</v>
      </c>
      <c r="Y21" s="72"/>
    </row>
    <row r="22" spans="1:25" ht="16.5" customHeight="1" x14ac:dyDescent="0.2">
      <c r="A22" s="63">
        <v>1</v>
      </c>
      <c r="B22" s="63" t="s">
        <v>1733</v>
      </c>
      <c r="C22" s="87" t="s">
        <v>4975</v>
      </c>
      <c r="D22" s="83"/>
      <c r="F22" s="106"/>
      <c r="G22" s="160"/>
      <c r="H22" s="151">
        <v>183</v>
      </c>
      <c r="I22" s="152" t="s">
        <v>394</v>
      </c>
      <c r="J22" s="127">
        <v>92</v>
      </c>
      <c r="K22" s="25" t="s">
        <v>394</v>
      </c>
      <c r="L22" s="68" t="s">
        <v>397</v>
      </c>
      <c r="M22" s="69" t="s">
        <v>398</v>
      </c>
      <c r="N22" s="70">
        <v>1</v>
      </c>
      <c r="O22" s="47"/>
      <c r="Q22" s="78"/>
      <c r="T22" s="78"/>
      <c r="U22" s="360"/>
      <c r="V22" s="74"/>
      <c r="W22" s="75"/>
      <c r="X22" s="195">
        <v>419</v>
      </c>
      <c r="Y22" s="72"/>
    </row>
    <row r="23" spans="1:25" ht="16.5" customHeight="1" x14ac:dyDescent="0.2">
      <c r="A23" s="53">
        <v>1</v>
      </c>
      <c r="B23" s="53">
        <v>4129</v>
      </c>
      <c r="C23" s="85" t="s">
        <v>4976</v>
      </c>
      <c r="D23" s="83"/>
      <c r="F23" s="106"/>
      <c r="G23" s="160"/>
      <c r="I23" s="150"/>
      <c r="J23" s="361" t="s">
        <v>478</v>
      </c>
      <c r="K23" s="326"/>
      <c r="L23" s="56"/>
      <c r="M23" s="57"/>
      <c r="N23" s="58"/>
      <c r="O23" s="47"/>
      <c r="Q23" s="78"/>
      <c r="T23" s="78"/>
      <c r="U23" s="77"/>
      <c r="V23" s="61"/>
      <c r="W23" s="62"/>
      <c r="X23" s="194">
        <v>692</v>
      </c>
      <c r="Y23" s="60"/>
    </row>
    <row r="24" spans="1:25" ht="16.5" customHeight="1" x14ac:dyDescent="0.2">
      <c r="A24" s="53">
        <v>1</v>
      </c>
      <c r="B24" s="53">
        <v>4130</v>
      </c>
      <c r="C24" s="85" t="s">
        <v>4977</v>
      </c>
      <c r="D24" s="83"/>
      <c r="F24" s="106"/>
      <c r="G24" s="160"/>
      <c r="I24" s="150"/>
      <c r="J24" s="362"/>
      <c r="K24" s="328"/>
      <c r="L24" s="56" t="s">
        <v>397</v>
      </c>
      <c r="M24" s="57" t="s">
        <v>398</v>
      </c>
      <c r="N24" s="58">
        <v>1</v>
      </c>
      <c r="O24" s="47"/>
      <c r="Q24" s="78"/>
      <c r="T24" s="78"/>
      <c r="U24" s="55"/>
      <c r="V24" s="49"/>
      <c r="W24" s="50"/>
      <c r="X24" s="194">
        <v>692</v>
      </c>
      <c r="Y24" s="60"/>
    </row>
    <row r="25" spans="1:25" ht="16.5" customHeight="1" x14ac:dyDescent="0.2">
      <c r="A25" s="63">
        <v>1</v>
      </c>
      <c r="B25" s="63" t="s">
        <v>1734</v>
      </c>
      <c r="C25" s="87" t="s">
        <v>4978</v>
      </c>
      <c r="D25" s="83"/>
      <c r="F25" s="106"/>
      <c r="G25" s="160"/>
      <c r="I25" s="150"/>
      <c r="J25" s="362"/>
      <c r="K25" s="328"/>
      <c r="L25" s="68"/>
      <c r="M25" s="69"/>
      <c r="N25" s="70"/>
      <c r="O25" s="47"/>
      <c r="Q25" s="78"/>
      <c r="T25" s="78"/>
      <c r="U25" s="359" t="s">
        <v>400</v>
      </c>
      <c r="V25" s="66" t="s">
        <v>398</v>
      </c>
      <c r="W25" s="67">
        <v>0.7</v>
      </c>
      <c r="X25" s="195">
        <v>484</v>
      </c>
      <c r="Y25" s="72"/>
    </row>
    <row r="26" spans="1:25" ht="16.5" customHeight="1" x14ac:dyDescent="0.2">
      <c r="A26" s="63">
        <v>1</v>
      </c>
      <c r="B26" s="63" t="s">
        <v>1735</v>
      </c>
      <c r="C26" s="87" t="s">
        <v>4979</v>
      </c>
      <c r="D26" s="83"/>
      <c r="F26" s="106"/>
      <c r="G26" s="160"/>
      <c r="I26" s="150"/>
      <c r="J26" s="127">
        <v>184</v>
      </c>
      <c r="K26" s="25" t="s">
        <v>394</v>
      </c>
      <c r="L26" s="68" t="s">
        <v>397</v>
      </c>
      <c r="M26" s="69" t="s">
        <v>398</v>
      </c>
      <c r="N26" s="70">
        <v>1</v>
      </c>
      <c r="O26" s="47"/>
      <c r="Q26" s="78"/>
      <c r="T26" s="78"/>
      <c r="U26" s="360"/>
      <c r="V26" s="74"/>
      <c r="W26" s="75"/>
      <c r="X26" s="195">
        <v>484</v>
      </c>
      <c r="Y26" s="72"/>
    </row>
    <row r="27" spans="1:25" ht="16.5" customHeight="1" x14ac:dyDescent="0.2">
      <c r="A27" s="53">
        <v>1</v>
      </c>
      <c r="B27" s="53">
        <v>4337</v>
      </c>
      <c r="C27" s="85" t="s">
        <v>4980</v>
      </c>
      <c r="D27" s="83"/>
      <c r="F27" s="106"/>
      <c r="G27" s="361" t="s">
        <v>493</v>
      </c>
      <c r="H27" s="352"/>
      <c r="I27" s="326"/>
      <c r="J27" s="325" t="s">
        <v>499</v>
      </c>
      <c r="K27" s="326"/>
      <c r="L27" s="56"/>
      <c r="M27" s="57"/>
      <c r="N27" s="58"/>
      <c r="O27" s="47"/>
      <c r="Q27" s="78"/>
      <c r="T27" s="78"/>
      <c r="U27" s="77"/>
      <c r="V27" s="61"/>
      <c r="W27" s="61"/>
      <c r="X27" s="194">
        <v>715</v>
      </c>
      <c r="Y27" s="60"/>
    </row>
    <row r="28" spans="1:25" ht="16.5" customHeight="1" x14ac:dyDescent="0.2">
      <c r="A28" s="53">
        <v>1</v>
      </c>
      <c r="B28" s="53">
        <v>4338</v>
      </c>
      <c r="C28" s="85" t="s">
        <v>4981</v>
      </c>
      <c r="D28" s="83"/>
      <c r="F28" s="106"/>
      <c r="G28" s="362"/>
      <c r="H28" s="353"/>
      <c r="I28" s="328"/>
      <c r="J28" s="327"/>
      <c r="K28" s="328"/>
      <c r="L28" s="56" t="s">
        <v>397</v>
      </c>
      <c r="M28" s="57" t="s">
        <v>398</v>
      </c>
      <c r="N28" s="58">
        <v>1</v>
      </c>
      <c r="O28" s="47"/>
      <c r="Q28" s="78"/>
      <c r="T28" s="78"/>
      <c r="U28" s="55"/>
      <c r="V28" s="49"/>
      <c r="W28" s="49"/>
      <c r="X28" s="194">
        <v>715</v>
      </c>
      <c r="Y28" s="60"/>
    </row>
    <row r="29" spans="1:25" ht="16.5" customHeight="1" x14ac:dyDescent="0.2">
      <c r="A29" s="63">
        <v>1</v>
      </c>
      <c r="B29" s="63" t="s">
        <v>1736</v>
      </c>
      <c r="C29" s="87" t="s">
        <v>4982</v>
      </c>
      <c r="D29" s="83"/>
      <c r="F29" s="106"/>
      <c r="G29" s="362"/>
      <c r="H29" s="353"/>
      <c r="I29" s="328"/>
      <c r="J29" s="327"/>
      <c r="K29" s="328"/>
      <c r="L29" s="68"/>
      <c r="M29" s="69"/>
      <c r="N29" s="70"/>
      <c r="O29" s="47"/>
      <c r="Q29" s="78"/>
      <c r="T29" s="78"/>
      <c r="U29" s="359" t="s">
        <v>400</v>
      </c>
      <c r="V29" s="66" t="s">
        <v>398</v>
      </c>
      <c r="W29" s="67">
        <v>0.7</v>
      </c>
      <c r="X29" s="195">
        <v>500</v>
      </c>
      <c r="Y29" s="72"/>
    </row>
    <row r="30" spans="1:25" ht="16.5" customHeight="1" x14ac:dyDescent="0.2">
      <c r="A30" s="63">
        <v>1</v>
      </c>
      <c r="B30" s="63" t="s">
        <v>1737</v>
      </c>
      <c r="C30" s="87" t="s">
        <v>4983</v>
      </c>
      <c r="D30" s="83"/>
      <c r="F30" s="106"/>
      <c r="G30" s="160"/>
      <c r="H30" s="151">
        <v>275</v>
      </c>
      <c r="I30" s="152" t="s">
        <v>394</v>
      </c>
      <c r="J30" s="127">
        <v>92</v>
      </c>
      <c r="K30" s="25" t="s">
        <v>394</v>
      </c>
      <c r="L30" s="68" t="s">
        <v>397</v>
      </c>
      <c r="M30" s="69" t="s">
        <v>398</v>
      </c>
      <c r="N30" s="70">
        <v>1</v>
      </c>
      <c r="O30" s="47"/>
      <c r="Q30" s="78"/>
      <c r="T30" s="78"/>
      <c r="U30" s="360"/>
      <c r="V30" s="74"/>
      <c r="W30" s="75"/>
      <c r="X30" s="195">
        <v>500</v>
      </c>
      <c r="Y30" s="72"/>
    </row>
    <row r="31" spans="1:25" ht="16.5" customHeight="1" x14ac:dyDescent="0.2">
      <c r="A31" s="53">
        <v>1</v>
      </c>
      <c r="B31" s="53">
        <v>4339</v>
      </c>
      <c r="C31" s="85" t="s">
        <v>4984</v>
      </c>
      <c r="D31" s="325" t="s">
        <v>494</v>
      </c>
      <c r="E31" s="352"/>
      <c r="F31" s="326"/>
      <c r="G31" s="325" t="s">
        <v>495</v>
      </c>
      <c r="H31" s="352"/>
      <c r="I31" s="326"/>
      <c r="J31" s="325" t="s">
        <v>499</v>
      </c>
      <c r="K31" s="326"/>
      <c r="L31" s="56"/>
      <c r="M31" s="57"/>
      <c r="N31" s="58"/>
      <c r="O31" s="47"/>
      <c r="Q31" s="78"/>
      <c r="T31" s="78"/>
      <c r="U31" s="77"/>
      <c r="V31" s="61"/>
      <c r="W31" s="62"/>
      <c r="X31" s="194">
        <v>623</v>
      </c>
      <c r="Y31" s="60"/>
    </row>
    <row r="32" spans="1:25" ht="16.5" customHeight="1" x14ac:dyDescent="0.2">
      <c r="A32" s="53">
        <v>1</v>
      </c>
      <c r="B32" s="53">
        <v>4340</v>
      </c>
      <c r="C32" s="85" t="s">
        <v>4985</v>
      </c>
      <c r="D32" s="327"/>
      <c r="E32" s="353"/>
      <c r="F32" s="328"/>
      <c r="G32" s="327"/>
      <c r="H32" s="353"/>
      <c r="I32" s="328"/>
      <c r="J32" s="327"/>
      <c r="K32" s="328"/>
      <c r="L32" s="56" t="s">
        <v>397</v>
      </c>
      <c r="M32" s="57" t="s">
        <v>398</v>
      </c>
      <c r="N32" s="58">
        <v>1</v>
      </c>
      <c r="O32" s="47"/>
      <c r="Q32" s="78"/>
      <c r="T32" s="78"/>
      <c r="U32" s="55"/>
      <c r="V32" s="49"/>
      <c r="W32" s="50"/>
      <c r="X32" s="194">
        <v>623</v>
      </c>
      <c r="Y32" s="60"/>
    </row>
    <row r="33" spans="1:25" ht="16.5" customHeight="1" x14ac:dyDescent="0.2">
      <c r="A33" s="63">
        <v>1</v>
      </c>
      <c r="B33" s="63" t="s">
        <v>1738</v>
      </c>
      <c r="C33" s="87" t="s">
        <v>4986</v>
      </c>
      <c r="D33" s="327"/>
      <c r="E33" s="353"/>
      <c r="F33" s="328"/>
      <c r="G33" s="327"/>
      <c r="H33" s="353"/>
      <c r="I33" s="328"/>
      <c r="J33" s="327"/>
      <c r="K33" s="328"/>
      <c r="L33" s="68"/>
      <c r="M33" s="69"/>
      <c r="N33" s="70"/>
      <c r="O33" s="47"/>
      <c r="Q33" s="78"/>
      <c r="T33" s="78"/>
      <c r="U33" s="359" t="s">
        <v>400</v>
      </c>
      <c r="V33" s="66" t="s">
        <v>398</v>
      </c>
      <c r="W33" s="67">
        <v>0.7</v>
      </c>
      <c r="X33" s="195">
        <v>436</v>
      </c>
      <c r="Y33" s="72"/>
    </row>
    <row r="34" spans="1:25" ht="16.5" customHeight="1" x14ac:dyDescent="0.2">
      <c r="A34" s="63">
        <v>1</v>
      </c>
      <c r="B34" s="63" t="s">
        <v>1739</v>
      </c>
      <c r="C34" s="87" t="s">
        <v>4987</v>
      </c>
      <c r="D34" s="83"/>
      <c r="E34" s="151">
        <v>277</v>
      </c>
      <c r="F34" s="25" t="s">
        <v>394</v>
      </c>
      <c r="G34" s="159"/>
      <c r="H34" s="151">
        <v>92</v>
      </c>
      <c r="I34" s="152" t="s">
        <v>394</v>
      </c>
      <c r="J34" s="127">
        <v>92</v>
      </c>
      <c r="K34" s="25" t="s">
        <v>394</v>
      </c>
      <c r="L34" s="68" t="s">
        <v>397</v>
      </c>
      <c r="M34" s="69" t="s">
        <v>398</v>
      </c>
      <c r="N34" s="70">
        <v>1</v>
      </c>
      <c r="O34" s="47"/>
      <c r="Q34" s="78"/>
      <c r="T34" s="78"/>
      <c r="U34" s="360"/>
      <c r="V34" s="74"/>
      <c r="W34" s="75"/>
      <c r="X34" s="195">
        <v>436</v>
      </c>
      <c r="Y34" s="72"/>
    </row>
    <row r="35" spans="1:25" ht="16.5" customHeight="1" x14ac:dyDescent="0.2">
      <c r="A35" s="53">
        <v>1</v>
      </c>
      <c r="B35" s="53">
        <v>4341</v>
      </c>
      <c r="C35" s="85" t="s">
        <v>4988</v>
      </c>
      <c r="D35" s="83"/>
      <c r="F35" s="106"/>
      <c r="G35" s="160"/>
      <c r="I35" s="150"/>
      <c r="J35" s="361" t="s">
        <v>478</v>
      </c>
      <c r="K35" s="326"/>
      <c r="L35" s="56"/>
      <c r="M35" s="57"/>
      <c r="N35" s="58"/>
      <c r="O35" s="47"/>
      <c r="Q35" s="78"/>
      <c r="T35" s="78"/>
      <c r="U35" s="77"/>
      <c r="V35" s="61"/>
      <c r="W35" s="61"/>
      <c r="X35" s="194">
        <v>715</v>
      </c>
      <c r="Y35" s="60"/>
    </row>
    <row r="36" spans="1:25" ht="16.5" customHeight="1" x14ac:dyDescent="0.2">
      <c r="A36" s="53">
        <v>1</v>
      </c>
      <c r="B36" s="53">
        <v>4342</v>
      </c>
      <c r="C36" s="85" t="s">
        <v>4989</v>
      </c>
      <c r="D36" s="83"/>
      <c r="F36" s="106"/>
      <c r="G36" s="160"/>
      <c r="I36" s="150"/>
      <c r="J36" s="362"/>
      <c r="K36" s="328"/>
      <c r="L36" s="56" t="s">
        <v>397</v>
      </c>
      <c r="M36" s="57" t="s">
        <v>398</v>
      </c>
      <c r="N36" s="58">
        <v>1</v>
      </c>
      <c r="O36" s="47"/>
      <c r="Q36" s="78"/>
      <c r="T36" s="78"/>
      <c r="U36" s="55"/>
      <c r="V36" s="49"/>
      <c r="W36" s="49"/>
      <c r="X36" s="194">
        <v>715</v>
      </c>
      <c r="Y36" s="60"/>
    </row>
    <row r="37" spans="1:25" ht="16.5" customHeight="1" x14ac:dyDescent="0.2">
      <c r="A37" s="63">
        <v>1</v>
      </c>
      <c r="B37" s="63" t="s">
        <v>1740</v>
      </c>
      <c r="C37" s="87" t="s">
        <v>4990</v>
      </c>
      <c r="D37" s="83"/>
      <c r="F37" s="106"/>
      <c r="G37" s="160"/>
      <c r="I37" s="150"/>
      <c r="J37" s="362"/>
      <c r="K37" s="328"/>
      <c r="L37" s="68"/>
      <c r="M37" s="69"/>
      <c r="N37" s="70"/>
      <c r="O37" s="47"/>
      <c r="Q37" s="78"/>
      <c r="T37" s="78"/>
      <c r="U37" s="359" t="s">
        <v>400</v>
      </c>
      <c r="V37" s="66" t="s">
        <v>398</v>
      </c>
      <c r="W37" s="67">
        <v>0.7</v>
      </c>
      <c r="X37" s="195">
        <v>501</v>
      </c>
      <c r="Y37" s="72"/>
    </row>
    <row r="38" spans="1:25" ht="16.5" customHeight="1" x14ac:dyDescent="0.2">
      <c r="A38" s="63">
        <v>1</v>
      </c>
      <c r="B38" s="63" t="s">
        <v>1741</v>
      </c>
      <c r="C38" s="87" t="s">
        <v>4991</v>
      </c>
      <c r="D38" s="83"/>
      <c r="F38" s="106"/>
      <c r="G38" s="160"/>
      <c r="I38" s="150"/>
      <c r="J38" s="127">
        <v>184</v>
      </c>
      <c r="K38" s="25" t="s">
        <v>394</v>
      </c>
      <c r="L38" s="68" t="s">
        <v>397</v>
      </c>
      <c r="M38" s="69" t="s">
        <v>398</v>
      </c>
      <c r="N38" s="70">
        <v>1</v>
      </c>
      <c r="O38" s="47"/>
      <c r="Q38" s="78"/>
      <c r="T38" s="78"/>
      <c r="U38" s="360"/>
      <c r="V38" s="74"/>
      <c r="W38" s="75"/>
      <c r="X38" s="195">
        <v>501</v>
      </c>
      <c r="Y38" s="72"/>
    </row>
    <row r="39" spans="1:25" ht="16.5" customHeight="1" x14ac:dyDescent="0.2">
      <c r="A39" s="53">
        <v>1</v>
      </c>
      <c r="B39" s="53">
        <v>4343</v>
      </c>
      <c r="C39" s="85" t="s">
        <v>4992</v>
      </c>
      <c r="D39" s="133"/>
      <c r="E39" s="153"/>
      <c r="F39" s="154"/>
      <c r="G39" s="361" t="s">
        <v>492</v>
      </c>
      <c r="H39" s="352"/>
      <c r="I39" s="326"/>
      <c r="J39" s="325" t="s">
        <v>499</v>
      </c>
      <c r="K39" s="326"/>
      <c r="L39" s="56"/>
      <c r="M39" s="57"/>
      <c r="N39" s="58"/>
      <c r="O39" s="47"/>
      <c r="Q39" s="78"/>
      <c r="T39" s="78"/>
      <c r="U39" s="77"/>
      <c r="V39" s="61"/>
      <c r="W39" s="62"/>
      <c r="X39" s="194">
        <v>738</v>
      </c>
      <c r="Y39" s="60"/>
    </row>
    <row r="40" spans="1:25" ht="16.5" customHeight="1" x14ac:dyDescent="0.2">
      <c r="A40" s="53">
        <v>1</v>
      </c>
      <c r="B40" s="53">
        <v>4344</v>
      </c>
      <c r="C40" s="85" t="s">
        <v>4993</v>
      </c>
      <c r="D40" s="133"/>
      <c r="E40" s="153"/>
      <c r="F40" s="154"/>
      <c r="G40" s="362"/>
      <c r="H40" s="353"/>
      <c r="I40" s="328"/>
      <c r="J40" s="327"/>
      <c r="K40" s="328"/>
      <c r="L40" s="56" t="s">
        <v>397</v>
      </c>
      <c r="M40" s="57" t="s">
        <v>398</v>
      </c>
      <c r="N40" s="58">
        <v>1</v>
      </c>
      <c r="O40" s="47"/>
      <c r="Q40" s="78"/>
      <c r="T40" s="78"/>
      <c r="U40" s="55"/>
      <c r="V40" s="49"/>
      <c r="W40" s="50"/>
      <c r="X40" s="194">
        <v>738</v>
      </c>
      <c r="Y40" s="60"/>
    </row>
    <row r="41" spans="1:25" ht="16.5" customHeight="1" x14ac:dyDescent="0.2">
      <c r="A41" s="63">
        <v>1</v>
      </c>
      <c r="B41" s="63" t="s">
        <v>1742</v>
      </c>
      <c r="C41" s="87" t="s">
        <v>4994</v>
      </c>
      <c r="D41" s="133"/>
      <c r="E41" s="153"/>
      <c r="F41" s="154"/>
      <c r="G41" s="362"/>
      <c r="H41" s="353"/>
      <c r="I41" s="328"/>
      <c r="J41" s="327"/>
      <c r="K41" s="328"/>
      <c r="L41" s="68"/>
      <c r="M41" s="69"/>
      <c r="N41" s="70"/>
      <c r="O41" s="47"/>
      <c r="Q41" s="78"/>
      <c r="T41" s="78"/>
      <c r="U41" s="359" t="s">
        <v>400</v>
      </c>
      <c r="V41" s="66" t="s">
        <v>398</v>
      </c>
      <c r="W41" s="67">
        <v>0.7</v>
      </c>
      <c r="X41" s="195">
        <v>516</v>
      </c>
      <c r="Y41" s="72"/>
    </row>
    <row r="42" spans="1:25" ht="16.5" customHeight="1" x14ac:dyDescent="0.2">
      <c r="A42" s="63">
        <v>1</v>
      </c>
      <c r="B42" s="63" t="s">
        <v>1743</v>
      </c>
      <c r="C42" s="87" t="s">
        <v>4995</v>
      </c>
      <c r="D42" s="124"/>
      <c r="E42" s="155"/>
      <c r="F42" s="156"/>
      <c r="G42" s="160"/>
      <c r="H42" s="151">
        <v>184</v>
      </c>
      <c r="I42" s="152" t="s">
        <v>394</v>
      </c>
      <c r="J42" s="127">
        <v>92</v>
      </c>
      <c r="K42" s="25" t="s">
        <v>394</v>
      </c>
      <c r="L42" s="68" t="s">
        <v>397</v>
      </c>
      <c r="M42" s="69" t="s">
        <v>398</v>
      </c>
      <c r="N42" s="70">
        <v>1</v>
      </c>
      <c r="O42" s="47"/>
      <c r="Q42" s="78"/>
      <c r="T42" s="78"/>
      <c r="U42" s="360"/>
      <c r="V42" s="74"/>
      <c r="W42" s="75"/>
      <c r="X42" s="195">
        <v>516</v>
      </c>
      <c r="Y42" s="72"/>
    </row>
    <row r="43" spans="1:25" ht="16.5" customHeight="1" x14ac:dyDescent="0.2">
      <c r="A43" s="53">
        <v>1</v>
      </c>
      <c r="B43" s="53">
        <v>4361</v>
      </c>
      <c r="C43" s="85" t="s">
        <v>4996</v>
      </c>
      <c r="D43" s="325" t="s">
        <v>496</v>
      </c>
      <c r="E43" s="352"/>
      <c r="F43" s="326"/>
      <c r="G43" s="325" t="s">
        <v>495</v>
      </c>
      <c r="H43" s="352"/>
      <c r="I43" s="326"/>
      <c r="J43" s="325" t="s">
        <v>499</v>
      </c>
      <c r="K43" s="326"/>
      <c r="L43" s="56"/>
      <c r="M43" s="57"/>
      <c r="N43" s="58"/>
      <c r="O43" s="47"/>
      <c r="Q43" s="78"/>
      <c r="R43" s="47"/>
      <c r="T43" s="78"/>
      <c r="U43" s="77"/>
      <c r="V43" s="61"/>
      <c r="W43" s="61"/>
      <c r="X43" s="194">
        <v>761</v>
      </c>
      <c r="Y43" s="60"/>
    </row>
    <row r="44" spans="1:25" ht="16.5" customHeight="1" x14ac:dyDescent="0.2">
      <c r="A44" s="53">
        <v>1</v>
      </c>
      <c r="B44" s="53">
        <v>4362</v>
      </c>
      <c r="C44" s="85" t="s">
        <v>4997</v>
      </c>
      <c r="D44" s="327"/>
      <c r="E44" s="353"/>
      <c r="F44" s="328"/>
      <c r="G44" s="327"/>
      <c r="H44" s="353"/>
      <c r="I44" s="328"/>
      <c r="J44" s="327"/>
      <c r="K44" s="328"/>
      <c r="L44" s="56" t="s">
        <v>397</v>
      </c>
      <c r="M44" s="57" t="s">
        <v>398</v>
      </c>
      <c r="N44" s="58">
        <v>1</v>
      </c>
      <c r="O44" s="47"/>
      <c r="Q44" s="78"/>
      <c r="R44" s="47"/>
      <c r="T44" s="78"/>
      <c r="U44" s="55"/>
      <c r="V44" s="49"/>
      <c r="W44" s="49"/>
      <c r="X44" s="194">
        <v>761</v>
      </c>
      <c r="Y44" s="60"/>
    </row>
    <row r="45" spans="1:25" ht="16.5" customHeight="1" x14ac:dyDescent="0.2">
      <c r="A45" s="63">
        <v>1</v>
      </c>
      <c r="B45" s="63" t="s">
        <v>1744</v>
      </c>
      <c r="C45" s="87" t="s">
        <v>4998</v>
      </c>
      <c r="D45" s="327"/>
      <c r="E45" s="353"/>
      <c r="F45" s="328"/>
      <c r="G45" s="327"/>
      <c r="H45" s="353"/>
      <c r="I45" s="328"/>
      <c r="J45" s="327"/>
      <c r="K45" s="328"/>
      <c r="L45" s="68"/>
      <c r="M45" s="69"/>
      <c r="N45" s="70"/>
      <c r="O45" s="47"/>
      <c r="Q45" s="78"/>
      <c r="R45" s="47"/>
      <c r="T45" s="78"/>
      <c r="U45" s="359" t="s">
        <v>400</v>
      </c>
      <c r="V45" s="66" t="s">
        <v>398</v>
      </c>
      <c r="W45" s="67">
        <v>0.7</v>
      </c>
      <c r="X45" s="195">
        <v>533</v>
      </c>
      <c r="Y45" s="72"/>
    </row>
    <row r="46" spans="1:25" ht="16.5" customHeight="1" x14ac:dyDescent="0.2">
      <c r="A46" s="63">
        <v>1</v>
      </c>
      <c r="B46" s="63" t="s">
        <v>1745</v>
      </c>
      <c r="C46" s="87" t="s">
        <v>4999</v>
      </c>
      <c r="D46" s="124"/>
      <c r="E46" s="157">
        <v>369</v>
      </c>
      <c r="F46" s="49" t="s">
        <v>394</v>
      </c>
      <c r="G46" s="161"/>
      <c r="H46" s="157">
        <v>92</v>
      </c>
      <c r="I46" s="156" t="s">
        <v>394</v>
      </c>
      <c r="J46" s="165">
        <v>92</v>
      </c>
      <c r="K46" s="49" t="s">
        <v>394</v>
      </c>
      <c r="L46" s="68" t="s">
        <v>397</v>
      </c>
      <c r="M46" s="69" t="s">
        <v>398</v>
      </c>
      <c r="N46" s="70">
        <v>1</v>
      </c>
      <c r="O46" s="55"/>
      <c r="P46" s="50"/>
      <c r="Q46" s="125"/>
      <c r="R46" s="49"/>
      <c r="S46" s="50"/>
      <c r="T46" s="125"/>
      <c r="U46" s="360"/>
      <c r="V46" s="74"/>
      <c r="W46" s="75"/>
      <c r="X46" s="195">
        <v>533</v>
      </c>
      <c r="Y46" s="79"/>
    </row>
    <row r="47" spans="1:25" ht="16.5" customHeight="1" x14ac:dyDescent="0.2">
      <c r="G47" s="106"/>
    </row>
  </sheetData>
  <mergeCells count="33">
    <mergeCell ref="G39:I41"/>
    <mergeCell ref="J39:K41"/>
    <mergeCell ref="U41:U42"/>
    <mergeCell ref="D43:F45"/>
    <mergeCell ref="G43:I45"/>
    <mergeCell ref="J43:K45"/>
    <mergeCell ref="U45:U46"/>
    <mergeCell ref="D31:F33"/>
    <mergeCell ref="G31:I33"/>
    <mergeCell ref="J31:K33"/>
    <mergeCell ref="U33:U34"/>
    <mergeCell ref="J35:K37"/>
    <mergeCell ref="U37:U38"/>
    <mergeCell ref="G27:I29"/>
    <mergeCell ref="J27:K29"/>
    <mergeCell ref="U29:U30"/>
    <mergeCell ref="T8:T9"/>
    <mergeCell ref="U9:U10"/>
    <mergeCell ref="J11:K13"/>
    <mergeCell ref="U13:U14"/>
    <mergeCell ref="J15:K17"/>
    <mergeCell ref="U17:U18"/>
    <mergeCell ref="Q8:Q9"/>
    <mergeCell ref="G19:I21"/>
    <mergeCell ref="J19:K21"/>
    <mergeCell ref="U21:U22"/>
    <mergeCell ref="J23:K25"/>
    <mergeCell ref="U25:U26"/>
    <mergeCell ref="D6:F6"/>
    <mergeCell ref="G6:I6"/>
    <mergeCell ref="D7:F9"/>
    <mergeCell ref="G7:I9"/>
    <mergeCell ref="J7:K9"/>
  </mergeCells>
  <phoneticPr fontId="1"/>
  <printOptions horizontalCentered="1"/>
  <pageMargins left="0.70866141732283472" right="0.70866141732283472" top="0.74803149606299213" bottom="0.74803149606299213" header="0.31496062992125984" footer="0.31496062992125984"/>
  <pageSetup paperSize="9" scale="47" fitToHeight="0" orientation="portrait" r:id="rId1"/>
  <headerFooter>
    <oddFooter>&amp;C&amp;"ＭＳ Ｐゴシック"&amp;14&amp;P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48"/>
  <sheetViews>
    <sheetView view="pageBreakPreview" topLeftCell="A23"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43.109375" style="23" bestFit="1" customWidth="1"/>
    <col min="4" max="4" width="2.33203125" style="23" customWidth="1"/>
    <col min="5" max="5" width="4.88671875" style="23" customWidth="1"/>
    <col min="6" max="6" width="4.44140625" style="118" bestFit="1" customWidth="1"/>
    <col min="7" max="7" width="2.33203125" style="118" customWidth="1"/>
    <col min="8" max="8" width="4.88671875" style="23" customWidth="1"/>
    <col min="9" max="9" width="4.44140625" style="118" bestFit="1" customWidth="1"/>
    <col min="10" max="10" width="4.88671875" style="23" customWidth="1"/>
    <col min="11" max="11" width="4.44140625" style="25" customWidth="1"/>
    <col min="12" max="12" width="24.88671875" style="27" bestFit="1" customWidth="1"/>
    <col min="13" max="13" width="3.44140625" style="25" bestFit="1" customWidth="1"/>
    <col min="14" max="14" width="5.44140625" style="26" bestFit="1" customWidth="1"/>
    <col min="15" max="15" width="3.44140625" style="25" bestFit="1" customWidth="1"/>
    <col min="16" max="16" width="4.44140625" style="26" bestFit="1" customWidth="1"/>
    <col min="17" max="17" width="5.33203125" style="25" bestFit="1" customWidth="1"/>
    <col min="18" max="18" width="3.44140625" style="25" bestFit="1" customWidth="1"/>
    <col min="19" max="19" width="4.44140625" style="26" bestFit="1" customWidth="1"/>
    <col min="20" max="20" width="5.33203125" style="25" bestFit="1" customWidth="1"/>
    <col min="21" max="21" width="17.88671875" style="25" customWidth="1"/>
    <col min="22" max="22" width="3.44140625" style="25" bestFit="1" customWidth="1"/>
    <col min="23" max="23" width="4.44140625" style="26" bestFit="1" customWidth="1"/>
    <col min="24" max="24" width="7.109375" style="192" customWidth="1"/>
    <col min="25" max="25" width="8.6640625" style="29" customWidth="1"/>
    <col min="26" max="16384" width="8.88671875" style="25"/>
  </cols>
  <sheetData>
    <row r="1" spans="1:25" ht="17.100000000000001" customHeight="1" x14ac:dyDescent="0.2"/>
    <row r="2" spans="1:25" ht="17.100000000000001" customHeight="1" x14ac:dyDescent="0.2"/>
    <row r="3" spans="1:25" ht="17.100000000000001" customHeight="1" x14ac:dyDescent="0.2">
      <c r="G3" s="106"/>
    </row>
    <row r="4" spans="1:25" ht="17.100000000000001" customHeight="1" x14ac:dyDescent="0.2">
      <c r="B4" s="30" t="s">
        <v>2693</v>
      </c>
      <c r="E4" s="81"/>
      <c r="G4" s="106"/>
    </row>
    <row r="5" spans="1:25" ht="16.5" customHeight="1" x14ac:dyDescent="0.2">
      <c r="A5" s="31" t="s">
        <v>386</v>
      </c>
      <c r="B5" s="32"/>
      <c r="C5" s="33" t="s">
        <v>387</v>
      </c>
      <c r="D5" s="82"/>
      <c r="E5" s="34" t="s">
        <v>388</v>
      </c>
      <c r="F5" s="119"/>
      <c r="G5" s="119"/>
      <c r="H5" s="34"/>
      <c r="I5" s="119"/>
      <c r="J5" s="34"/>
      <c r="K5" s="34"/>
      <c r="L5" s="34"/>
      <c r="M5" s="34"/>
      <c r="N5" s="35"/>
      <c r="O5" s="34"/>
      <c r="P5" s="35"/>
      <c r="Q5" s="34"/>
      <c r="R5" s="34"/>
      <c r="S5" s="35"/>
      <c r="T5" s="34"/>
      <c r="U5" s="34"/>
      <c r="V5" s="34"/>
      <c r="W5" s="35"/>
      <c r="X5" s="33" t="s">
        <v>389</v>
      </c>
      <c r="Y5" s="33" t="s">
        <v>390</v>
      </c>
    </row>
    <row r="6" spans="1:25" ht="16.5" customHeight="1" x14ac:dyDescent="0.2">
      <c r="A6" s="37" t="s">
        <v>391</v>
      </c>
      <c r="B6" s="37" t="s">
        <v>392</v>
      </c>
      <c r="C6" s="38"/>
      <c r="D6" s="40"/>
      <c r="E6" s="40"/>
      <c r="F6" s="164"/>
      <c r="G6" s="364" t="s">
        <v>452</v>
      </c>
      <c r="H6" s="348"/>
      <c r="I6" s="349"/>
      <c r="J6" s="99" t="s">
        <v>453</v>
      </c>
      <c r="K6" s="32"/>
      <c r="L6" s="40"/>
      <c r="M6" s="40"/>
      <c r="N6" s="41"/>
      <c r="O6" s="40"/>
      <c r="P6" s="41"/>
      <c r="Q6" s="40"/>
      <c r="R6" s="40"/>
      <c r="S6" s="41"/>
      <c r="T6" s="40"/>
      <c r="U6" s="40"/>
      <c r="V6" s="40"/>
      <c r="W6" s="41"/>
      <c r="X6" s="43" t="s">
        <v>393</v>
      </c>
      <c r="Y6" s="43" t="s">
        <v>394</v>
      </c>
    </row>
    <row r="7" spans="1:25" ht="16.5" customHeight="1" x14ac:dyDescent="0.2">
      <c r="A7" s="44">
        <v>1</v>
      </c>
      <c r="B7" s="44">
        <v>4345</v>
      </c>
      <c r="C7" s="45" t="s">
        <v>5000</v>
      </c>
      <c r="D7" s="327" t="s">
        <v>503</v>
      </c>
      <c r="E7" s="353"/>
      <c r="F7" s="365"/>
      <c r="G7" s="362" t="s">
        <v>504</v>
      </c>
      <c r="H7" s="353"/>
      <c r="I7" s="328"/>
      <c r="J7" s="327" t="s">
        <v>474</v>
      </c>
      <c r="K7" s="328"/>
      <c r="L7" s="48"/>
      <c r="M7" s="49"/>
      <c r="N7" s="50"/>
      <c r="O7" s="47" t="s">
        <v>465</v>
      </c>
      <c r="Q7" s="78"/>
      <c r="R7" s="47" t="s">
        <v>468</v>
      </c>
      <c r="T7" s="78"/>
      <c r="U7" s="47"/>
      <c r="X7" s="193">
        <v>438</v>
      </c>
      <c r="Y7" s="52" t="s">
        <v>396</v>
      </c>
    </row>
    <row r="8" spans="1:25" ht="16.5" customHeight="1" x14ac:dyDescent="0.2">
      <c r="A8" s="53">
        <v>1</v>
      </c>
      <c r="B8" s="53">
        <v>4346</v>
      </c>
      <c r="C8" s="85" t="s">
        <v>5001</v>
      </c>
      <c r="D8" s="327"/>
      <c r="E8" s="353"/>
      <c r="F8" s="365"/>
      <c r="G8" s="362"/>
      <c r="H8" s="353"/>
      <c r="I8" s="328"/>
      <c r="J8" s="327"/>
      <c r="K8" s="328"/>
      <c r="L8" s="56" t="s">
        <v>397</v>
      </c>
      <c r="M8" s="57" t="s">
        <v>398</v>
      </c>
      <c r="N8" s="58">
        <v>1</v>
      </c>
      <c r="O8" s="47" t="s">
        <v>398</v>
      </c>
      <c r="P8" s="26">
        <v>0.25</v>
      </c>
      <c r="Q8" s="345" t="s">
        <v>423</v>
      </c>
      <c r="R8" s="25" t="s">
        <v>398</v>
      </c>
      <c r="S8" s="26">
        <v>0.5</v>
      </c>
      <c r="T8" s="345" t="s">
        <v>423</v>
      </c>
      <c r="U8" s="55"/>
      <c r="V8" s="49"/>
      <c r="W8" s="50"/>
      <c r="X8" s="194">
        <v>438</v>
      </c>
      <c r="Y8" s="60"/>
    </row>
    <row r="9" spans="1:25" ht="16.5" customHeight="1" x14ac:dyDescent="0.2">
      <c r="A9" s="63">
        <v>1</v>
      </c>
      <c r="B9" s="63" t="s">
        <v>1746</v>
      </c>
      <c r="C9" s="87" t="s">
        <v>5002</v>
      </c>
      <c r="D9" s="327"/>
      <c r="E9" s="353"/>
      <c r="F9" s="365"/>
      <c r="G9" s="362"/>
      <c r="H9" s="353"/>
      <c r="I9" s="328"/>
      <c r="J9" s="327"/>
      <c r="K9" s="328"/>
      <c r="L9" s="68"/>
      <c r="M9" s="69"/>
      <c r="N9" s="70"/>
      <c r="O9" s="47"/>
      <c r="Q9" s="345"/>
      <c r="T9" s="345"/>
      <c r="U9" s="359" t="s">
        <v>400</v>
      </c>
      <c r="V9" s="66" t="s">
        <v>398</v>
      </c>
      <c r="W9" s="67">
        <v>0.7</v>
      </c>
      <c r="X9" s="195">
        <v>307</v>
      </c>
      <c r="Y9" s="72"/>
    </row>
    <row r="10" spans="1:25" ht="16.5" customHeight="1" x14ac:dyDescent="0.2">
      <c r="A10" s="63">
        <v>1</v>
      </c>
      <c r="B10" s="63" t="s">
        <v>1747</v>
      </c>
      <c r="C10" s="87" t="s">
        <v>5003</v>
      </c>
      <c r="D10" s="83"/>
      <c r="E10" s="151">
        <v>186</v>
      </c>
      <c r="F10" s="152" t="s">
        <v>394</v>
      </c>
      <c r="G10" s="25"/>
      <c r="H10" s="151">
        <v>91</v>
      </c>
      <c r="I10" s="25" t="s">
        <v>394</v>
      </c>
      <c r="J10" s="127">
        <v>92</v>
      </c>
      <c r="K10" s="25" t="s">
        <v>394</v>
      </c>
      <c r="L10" s="68" t="s">
        <v>397</v>
      </c>
      <c r="M10" s="69" t="s">
        <v>398</v>
      </c>
      <c r="N10" s="70">
        <v>1</v>
      </c>
      <c r="O10" s="47"/>
      <c r="Q10" s="78"/>
      <c r="T10" s="78"/>
      <c r="U10" s="360"/>
      <c r="V10" s="74"/>
      <c r="W10" s="75"/>
      <c r="X10" s="195">
        <v>307</v>
      </c>
      <c r="Y10" s="72"/>
    </row>
    <row r="11" spans="1:25" ht="16.5" customHeight="1" x14ac:dyDescent="0.2">
      <c r="A11" s="53">
        <v>1</v>
      </c>
      <c r="B11" s="53">
        <v>4347</v>
      </c>
      <c r="C11" s="85" t="s">
        <v>5004</v>
      </c>
      <c r="D11" s="83"/>
      <c r="F11" s="150"/>
      <c r="G11" s="106"/>
      <c r="I11" s="106"/>
      <c r="J11" s="325" t="s">
        <v>512</v>
      </c>
      <c r="K11" s="326"/>
      <c r="L11" s="56"/>
      <c r="M11" s="57"/>
      <c r="N11" s="58"/>
      <c r="O11" s="47"/>
      <c r="Q11" s="78"/>
      <c r="T11" s="78"/>
      <c r="U11" s="77"/>
      <c r="V11" s="61"/>
      <c r="W11" s="61"/>
      <c r="X11" s="194">
        <v>576</v>
      </c>
      <c r="Y11" s="60"/>
    </row>
    <row r="12" spans="1:25" ht="16.5" customHeight="1" x14ac:dyDescent="0.2">
      <c r="A12" s="53">
        <v>1</v>
      </c>
      <c r="B12" s="53">
        <v>4348</v>
      </c>
      <c r="C12" s="85" t="s">
        <v>5005</v>
      </c>
      <c r="D12" s="83"/>
      <c r="F12" s="150"/>
      <c r="G12" s="106"/>
      <c r="I12" s="106"/>
      <c r="J12" s="327"/>
      <c r="K12" s="328"/>
      <c r="L12" s="56" t="s">
        <v>397</v>
      </c>
      <c r="M12" s="57" t="s">
        <v>398</v>
      </c>
      <c r="N12" s="58">
        <v>1</v>
      </c>
      <c r="O12" s="47"/>
      <c r="Q12" s="78"/>
      <c r="T12" s="78"/>
      <c r="U12" s="55"/>
      <c r="V12" s="49"/>
      <c r="W12" s="49"/>
      <c r="X12" s="194">
        <v>576</v>
      </c>
      <c r="Y12" s="60"/>
    </row>
    <row r="13" spans="1:25" ht="16.5" customHeight="1" x14ac:dyDescent="0.2">
      <c r="A13" s="63">
        <v>1</v>
      </c>
      <c r="B13" s="63" t="s">
        <v>1748</v>
      </c>
      <c r="C13" s="87" t="s">
        <v>5006</v>
      </c>
      <c r="D13" s="83"/>
      <c r="F13" s="150"/>
      <c r="G13" s="106"/>
      <c r="I13" s="106"/>
      <c r="J13" s="327"/>
      <c r="K13" s="328"/>
      <c r="L13" s="68"/>
      <c r="M13" s="69"/>
      <c r="N13" s="70"/>
      <c r="O13" s="47"/>
      <c r="Q13" s="78"/>
      <c r="T13" s="78"/>
      <c r="U13" s="359" t="s">
        <v>400</v>
      </c>
      <c r="V13" s="66" t="s">
        <v>398</v>
      </c>
      <c r="W13" s="67">
        <v>0.7</v>
      </c>
      <c r="X13" s="195">
        <v>403</v>
      </c>
      <c r="Y13" s="72"/>
    </row>
    <row r="14" spans="1:25" ht="16.5" customHeight="1" x14ac:dyDescent="0.2">
      <c r="A14" s="63">
        <v>1</v>
      </c>
      <c r="B14" s="63" t="s">
        <v>1749</v>
      </c>
      <c r="C14" s="87" t="s">
        <v>5007</v>
      </c>
      <c r="D14" s="83"/>
      <c r="F14" s="150"/>
      <c r="G14" s="106"/>
      <c r="I14" s="106"/>
      <c r="J14" s="127">
        <v>184</v>
      </c>
      <c r="K14" s="25" t="s">
        <v>394</v>
      </c>
      <c r="L14" s="68" t="s">
        <v>397</v>
      </c>
      <c r="M14" s="69" t="s">
        <v>398</v>
      </c>
      <c r="N14" s="70">
        <v>1</v>
      </c>
      <c r="O14" s="47"/>
      <c r="Q14" s="78"/>
      <c r="T14" s="78"/>
      <c r="U14" s="360"/>
      <c r="V14" s="74"/>
      <c r="W14" s="75"/>
      <c r="X14" s="195">
        <v>403</v>
      </c>
      <c r="Y14" s="72"/>
    </row>
    <row r="15" spans="1:25" ht="16.5" customHeight="1" x14ac:dyDescent="0.2">
      <c r="A15" s="53">
        <v>1</v>
      </c>
      <c r="B15" s="53">
        <v>4349</v>
      </c>
      <c r="C15" s="85" t="s">
        <v>5008</v>
      </c>
      <c r="D15" s="83"/>
      <c r="F15" s="150"/>
      <c r="G15" s="106"/>
      <c r="I15" s="106"/>
      <c r="J15" s="325" t="s">
        <v>513</v>
      </c>
      <c r="K15" s="326"/>
      <c r="L15" s="56"/>
      <c r="M15" s="57"/>
      <c r="N15" s="58"/>
      <c r="O15" s="47"/>
      <c r="Q15" s="78"/>
      <c r="T15" s="78"/>
      <c r="U15" s="77"/>
      <c r="V15" s="61"/>
      <c r="W15" s="62"/>
      <c r="X15" s="194">
        <v>714</v>
      </c>
      <c r="Y15" s="60"/>
    </row>
    <row r="16" spans="1:25" ht="16.5" customHeight="1" x14ac:dyDescent="0.2">
      <c r="A16" s="53">
        <v>1</v>
      </c>
      <c r="B16" s="53">
        <v>4350</v>
      </c>
      <c r="C16" s="85" t="s">
        <v>5009</v>
      </c>
      <c r="D16" s="83"/>
      <c r="F16" s="150"/>
      <c r="G16" s="106"/>
      <c r="I16" s="106"/>
      <c r="J16" s="327"/>
      <c r="K16" s="328"/>
      <c r="L16" s="56" t="s">
        <v>397</v>
      </c>
      <c r="M16" s="57" t="s">
        <v>398</v>
      </c>
      <c r="N16" s="58">
        <v>1</v>
      </c>
      <c r="O16" s="47"/>
      <c r="Q16" s="78"/>
      <c r="T16" s="78"/>
      <c r="U16" s="55"/>
      <c r="V16" s="49"/>
      <c r="W16" s="50"/>
      <c r="X16" s="194">
        <v>714</v>
      </c>
      <c r="Y16" s="60"/>
    </row>
    <row r="17" spans="1:25" ht="16.5" customHeight="1" x14ac:dyDescent="0.2">
      <c r="A17" s="63">
        <v>1</v>
      </c>
      <c r="B17" s="63" t="s">
        <v>1750</v>
      </c>
      <c r="C17" s="87" t="s">
        <v>5010</v>
      </c>
      <c r="D17" s="83"/>
      <c r="F17" s="150"/>
      <c r="G17" s="106"/>
      <c r="I17" s="106"/>
      <c r="J17" s="327"/>
      <c r="K17" s="328"/>
      <c r="L17" s="68"/>
      <c r="M17" s="69"/>
      <c r="N17" s="70"/>
      <c r="O17" s="47"/>
      <c r="Q17" s="78"/>
      <c r="T17" s="78"/>
      <c r="U17" s="359" t="s">
        <v>400</v>
      </c>
      <c r="V17" s="66" t="s">
        <v>398</v>
      </c>
      <c r="W17" s="67">
        <v>0.7</v>
      </c>
      <c r="X17" s="195">
        <v>500</v>
      </c>
      <c r="Y17" s="72"/>
    </row>
    <row r="18" spans="1:25" ht="16.5" customHeight="1" x14ac:dyDescent="0.2">
      <c r="A18" s="63">
        <v>1</v>
      </c>
      <c r="B18" s="63" t="s">
        <v>1751</v>
      </c>
      <c r="C18" s="87" t="s">
        <v>5011</v>
      </c>
      <c r="D18" s="83"/>
      <c r="F18" s="150"/>
      <c r="G18" s="106"/>
      <c r="I18" s="106"/>
      <c r="J18" s="127">
        <v>276</v>
      </c>
      <c r="K18" s="25" t="s">
        <v>394</v>
      </c>
      <c r="L18" s="68" t="s">
        <v>397</v>
      </c>
      <c r="M18" s="69" t="s">
        <v>398</v>
      </c>
      <c r="N18" s="70">
        <v>1</v>
      </c>
      <c r="O18" s="47"/>
      <c r="Q18" s="78"/>
      <c r="T18" s="78"/>
      <c r="U18" s="360"/>
      <c r="V18" s="74"/>
      <c r="W18" s="75"/>
      <c r="X18" s="195">
        <v>500</v>
      </c>
      <c r="Y18" s="72"/>
    </row>
    <row r="19" spans="1:25" ht="16.5" customHeight="1" x14ac:dyDescent="0.2">
      <c r="A19" s="53">
        <v>1</v>
      </c>
      <c r="B19" s="53">
        <v>4351</v>
      </c>
      <c r="C19" s="85" t="s">
        <v>5012</v>
      </c>
      <c r="D19" s="83"/>
      <c r="F19" s="150"/>
      <c r="G19" s="361" t="s">
        <v>505</v>
      </c>
      <c r="H19" s="352"/>
      <c r="I19" s="326"/>
      <c r="J19" s="325" t="s">
        <v>474</v>
      </c>
      <c r="K19" s="326"/>
      <c r="L19" s="56"/>
      <c r="M19" s="57"/>
      <c r="N19" s="58"/>
      <c r="O19" s="47"/>
      <c r="Q19" s="78"/>
      <c r="T19" s="78"/>
      <c r="U19" s="77"/>
      <c r="V19" s="61"/>
      <c r="W19" s="61"/>
      <c r="X19" s="194">
        <v>553</v>
      </c>
      <c r="Y19" s="60"/>
    </row>
    <row r="20" spans="1:25" ht="16.5" customHeight="1" x14ac:dyDescent="0.2">
      <c r="A20" s="53">
        <v>1</v>
      </c>
      <c r="B20" s="53">
        <v>4352</v>
      </c>
      <c r="C20" s="85" t="s">
        <v>5013</v>
      </c>
      <c r="D20" s="83"/>
      <c r="F20" s="150"/>
      <c r="G20" s="362"/>
      <c r="H20" s="353"/>
      <c r="I20" s="328"/>
      <c r="J20" s="327"/>
      <c r="K20" s="328"/>
      <c r="L20" s="56" t="s">
        <v>397</v>
      </c>
      <c r="M20" s="57" t="s">
        <v>398</v>
      </c>
      <c r="N20" s="58">
        <v>1</v>
      </c>
      <c r="O20" s="47"/>
      <c r="Q20" s="78"/>
      <c r="T20" s="78"/>
      <c r="U20" s="55"/>
      <c r="V20" s="49"/>
      <c r="W20" s="49"/>
      <c r="X20" s="194">
        <v>553</v>
      </c>
      <c r="Y20" s="60"/>
    </row>
    <row r="21" spans="1:25" ht="16.5" customHeight="1" x14ac:dyDescent="0.2">
      <c r="A21" s="63">
        <v>1</v>
      </c>
      <c r="B21" s="63" t="s">
        <v>1752</v>
      </c>
      <c r="C21" s="87" t="s">
        <v>5014</v>
      </c>
      <c r="D21" s="83"/>
      <c r="F21" s="150"/>
      <c r="G21" s="362"/>
      <c r="H21" s="353"/>
      <c r="I21" s="328"/>
      <c r="J21" s="327"/>
      <c r="K21" s="328"/>
      <c r="L21" s="68"/>
      <c r="M21" s="69"/>
      <c r="N21" s="70"/>
      <c r="O21" s="47"/>
      <c r="Q21" s="78"/>
      <c r="T21" s="78"/>
      <c r="U21" s="359" t="s">
        <v>400</v>
      </c>
      <c r="V21" s="66" t="s">
        <v>398</v>
      </c>
      <c r="W21" s="67">
        <v>0.7</v>
      </c>
      <c r="X21" s="195">
        <v>387</v>
      </c>
      <c r="Y21" s="72"/>
    </row>
    <row r="22" spans="1:25" ht="16.5" customHeight="1" x14ac:dyDescent="0.2">
      <c r="A22" s="63">
        <v>1</v>
      </c>
      <c r="B22" s="63" t="s">
        <v>1753</v>
      </c>
      <c r="C22" s="87" t="s">
        <v>5015</v>
      </c>
      <c r="D22" s="83"/>
      <c r="F22" s="150"/>
      <c r="G22" s="106"/>
      <c r="H22" s="151">
        <v>183</v>
      </c>
      <c r="I22" s="25" t="s">
        <v>394</v>
      </c>
      <c r="J22" s="127">
        <v>92</v>
      </c>
      <c r="K22" s="25" t="s">
        <v>394</v>
      </c>
      <c r="L22" s="68" t="s">
        <v>397</v>
      </c>
      <c r="M22" s="69" t="s">
        <v>398</v>
      </c>
      <c r="N22" s="70">
        <v>1</v>
      </c>
      <c r="O22" s="47"/>
      <c r="Q22" s="78"/>
      <c r="T22" s="78"/>
      <c r="U22" s="360"/>
      <c r="V22" s="74"/>
      <c r="W22" s="75"/>
      <c r="X22" s="195">
        <v>387</v>
      </c>
      <c r="Y22" s="72"/>
    </row>
    <row r="23" spans="1:25" ht="16.5" customHeight="1" x14ac:dyDescent="0.2">
      <c r="A23" s="53">
        <v>1</v>
      </c>
      <c r="B23" s="53">
        <v>4131</v>
      </c>
      <c r="C23" s="85" t="s">
        <v>5016</v>
      </c>
      <c r="D23" s="83"/>
      <c r="F23" s="150"/>
      <c r="G23" s="106"/>
      <c r="I23" s="106"/>
      <c r="J23" s="325" t="s">
        <v>512</v>
      </c>
      <c r="K23" s="326"/>
      <c r="L23" s="56"/>
      <c r="M23" s="57"/>
      <c r="N23" s="58"/>
      <c r="O23" s="47"/>
      <c r="Q23" s="78"/>
      <c r="T23" s="78"/>
      <c r="U23" s="77"/>
      <c r="V23" s="61"/>
      <c r="W23" s="62"/>
      <c r="X23" s="194">
        <v>691</v>
      </c>
      <c r="Y23" s="60"/>
    </row>
    <row r="24" spans="1:25" ht="16.5" customHeight="1" x14ac:dyDescent="0.2">
      <c r="A24" s="53">
        <v>1</v>
      </c>
      <c r="B24" s="53">
        <v>4132</v>
      </c>
      <c r="C24" s="85" t="s">
        <v>5017</v>
      </c>
      <c r="D24" s="83"/>
      <c r="F24" s="150"/>
      <c r="G24" s="106"/>
      <c r="I24" s="106"/>
      <c r="J24" s="327"/>
      <c r="K24" s="328"/>
      <c r="L24" s="56" t="s">
        <v>397</v>
      </c>
      <c r="M24" s="57" t="s">
        <v>398</v>
      </c>
      <c r="N24" s="58">
        <v>1</v>
      </c>
      <c r="O24" s="47"/>
      <c r="Q24" s="78"/>
      <c r="T24" s="78"/>
      <c r="U24" s="55"/>
      <c r="V24" s="49"/>
      <c r="W24" s="50"/>
      <c r="X24" s="194">
        <v>691</v>
      </c>
      <c r="Y24" s="60"/>
    </row>
    <row r="25" spans="1:25" ht="16.5" customHeight="1" x14ac:dyDescent="0.2">
      <c r="A25" s="63">
        <v>1</v>
      </c>
      <c r="B25" s="63" t="s">
        <v>1754</v>
      </c>
      <c r="C25" s="87" t="s">
        <v>5018</v>
      </c>
      <c r="D25" s="83"/>
      <c r="F25" s="150"/>
      <c r="G25" s="106"/>
      <c r="I25" s="106"/>
      <c r="J25" s="327"/>
      <c r="K25" s="328"/>
      <c r="L25" s="68"/>
      <c r="M25" s="69"/>
      <c r="N25" s="70"/>
      <c r="O25" s="47"/>
      <c r="Q25" s="78"/>
      <c r="T25" s="78"/>
      <c r="U25" s="359" t="s">
        <v>400</v>
      </c>
      <c r="V25" s="66" t="s">
        <v>398</v>
      </c>
      <c r="W25" s="67">
        <v>0.7</v>
      </c>
      <c r="X25" s="195">
        <v>483</v>
      </c>
      <c r="Y25" s="72"/>
    </row>
    <row r="26" spans="1:25" ht="16.5" customHeight="1" x14ac:dyDescent="0.2">
      <c r="A26" s="63">
        <v>1</v>
      </c>
      <c r="B26" s="63" t="s">
        <v>1755</v>
      </c>
      <c r="C26" s="87" t="s">
        <v>5019</v>
      </c>
      <c r="D26" s="83"/>
      <c r="F26" s="150"/>
      <c r="G26" s="106"/>
      <c r="I26" s="106"/>
      <c r="J26" s="127">
        <v>184</v>
      </c>
      <c r="K26" s="25" t="s">
        <v>394</v>
      </c>
      <c r="L26" s="68" t="s">
        <v>397</v>
      </c>
      <c r="M26" s="69" t="s">
        <v>398</v>
      </c>
      <c r="N26" s="70">
        <v>1</v>
      </c>
      <c r="O26" s="47"/>
      <c r="Q26" s="78"/>
      <c r="T26" s="78"/>
      <c r="U26" s="360"/>
      <c r="V26" s="74"/>
      <c r="W26" s="75"/>
      <c r="X26" s="195">
        <v>483</v>
      </c>
      <c r="Y26" s="72"/>
    </row>
    <row r="27" spans="1:25" ht="16.5" customHeight="1" x14ac:dyDescent="0.2">
      <c r="A27" s="53">
        <v>1</v>
      </c>
      <c r="B27" s="53">
        <v>4353</v>
      </c>
      <c r="C27" s="85" t="s">
        <v>5020</v>
      </c>
      <c r="D27" s="83"/>
      <c r="F27" s="150"/>
      <c r="G27" s="361" t="s">
        <v>506</v>
      </c>
      <c r="H27" s="352"/>
      <c r="I27" s="326"/>
      <c r="J27" s="325" t="s">
        <v>474</v>
      </c>
      <c r="K27" s="326"/>
      <c r="L27" s="56"/>
      <c r="M27" s="57"/>
      <c r="N27" s="58"/>
      <c r="O27" s="47"/>
      <c r="Q27" s="78"/>
      <c r="T27" s="78"/>
      <c r="U27" s="77"/>
      <c r="V27" s="61"/>
      <c r="W27" s="61"/>
      <c r="X27" s="194">
        <v>668</v>
      </c>
      <c r="Y27" s="60"/>
    </row>
    <row r="28" spans="1:25" ht="16.5" customHeight="1" x14ac:dyDescent="0.2">
      <c r="A28" s="53">
        <v>1</v>
      </c>
      <c r="B28" s="53">
        <v>4354</v>
      </c>
      <c r="C28" s="85" t="s">
        <v>5021</v>
      </c>
      <c r="D28" s="83"/>
      <c r="F28" s="150"/>
      <c r="G28" s="362"/>
      <c r="H28" s="353"/>
      <c r="I28" s="328"/>
      <c r="J28" s="327"/>
      <c r="K28" s="328"/>
      <c r="L28" s="56" t="s">
        <v>397</v>
      </c>
      <c r="M28" s="57" t="s">
        <v>398</v>
      </c>
      <c r="N28" s="58">
        <v>1</v>
      </c>
      <c r="O28" s="47"/>
      <c r="Q28" s="78"/>
      <c r="T28" s="78"/>
      <c r="U28" s="55"/>
      <c r="V28" s="49"/>
      <c r="W28" s="49"/>
      <c r="X28" s="194">
        <v>668</v>
      </c>
      <c r="Y28" s="60"/>
    </row>
    <row r="29" spans="1:25" ht="16.5" customHeight="1" x14ac:dyDescent="0.2">
      <c r="A29" s="63">
        <v>1</v>
      </c>
      <c r="B29" s="63" t="s">
        <v>1756</v>
      </c>
      <c r="C29" s="87" t="s">
        <v>5022</v>
      </c>
      <c r="D29" s="83"/>
      <c r="F29" s="150"/>
      <c r="G29" s="362"/>
      <c r="H29" s="353"/>
      <c r="I29" s="328"/>
      <c r="J29" s="327"/>
      <c r="K29" s="328"/>
      <c r="L29" s="68"/>
      <c r="M29" s="69"/>
      <c r="N29" s="70"/>
      <c r="O29" s="47"/>
      <c r="Q29" s="78"/>
      <c r="T29" s="78"/>
      <c r="U29" s="359" t="s">
        <v>400</v>
      </c>
      <c r="V29" s="66" t="s">
        <v>398</v>
      </c>
      <c r="W29" s="67">
        <v>0.7</v>
      </c>
      <c r="X29" s="195">
        <v>468</v>
      </c>
      <c r="Y29" s="72"/>
    </row>
    <row r="30" spans="1:25" ht="16.5" customHeight="1" x14ac:dyDescent="0.2">
      <c r="A30" s="63">
        <v>1</v>
      </c>
      <c r="B30" s="63" t="s">
        <v>1757</v>
      </c>
      <c r="C30" s="87" t="s">
        <v>5023</v>
      </c>
      <c r="D30" s="83"/>
      <c r="F30" s="150"/>
      <c r="G30" s="106"/>
      <c r="H30" s="151">
        <v>275</v>
      </c>
      <c r="I30" s="25" t="s">
        <v>394</v>
      </c>
      <c r="J30" s="127">
        <v>92</v>
      </c>
      <c r="K30" s="25" t="s">
        <v>394</v>
      </c>
      <c r="L30" s="68" t="s">
        <v>397</v>
      </c>
      <c r="M30" s="69" t="s">
        <v>398</v>
      </c>
      <c r="N30" s="70">
        <v>1</v>
      </c>
      <c r="O30" s="47"/>
      <c r="Q30" s="78"/>
      <c r="T30" s="78"/>
      <c r="U30" s="360"/>
      <c r="V30" s="74"/>
      <c r="W30" s="75"/>
      <c r="X30" s="195">
        <v>468</v>
      </c>
      <c r="Y30" s="72"/>
    </row>
    <row r="31" spans="1:25" ht="16.5" customHeight="1" x14ac:dyDescent="0.2">
      <c r="A31" s="53">
        <v>1</v>
      </c>
      <c r="B31" s="53">
        <v>4355</v>
      </c>
      <c r="C31" s="85" t="s">
        <v>5024</v>
      </c>
      <c r="D31" s="325" t="s">
        <v>508</v>
      </c>
      <c r="E31" s="352"/>
      <c r="F31" s="369"/>
      <c r="G31" s="361" t="s">
        <v>504</v>
      </c>
      <c r="H31" s="352"/>
      <c r="I31" s="326"/>
      <c r="J31" s="325" t="s">
        <v>474</v>
      </c>
      <c r="K31" s="326"/>
      <c r="L31" s="56"/>
      <c r="M31" s="57"/>
      <c r="N31" s="58"/>
      <c r="O31" s="47"/>
      <c r="Q31" s="78"/>
      <c r="T31" s="78"/>
      <c r="U31" s="77"/>
      <c r="V31" s="61"/>
      <c r="W31" s="62"/>
      <c r="X31" s="194">
        <v>530</v>
      </c>
      <c r="Y31" s="60"/>
    </row>
    <row r="32" spans="1:25" ht="16.5" customHeight="1" x14ac:dyDescent="0.2">
      <c r="A32" s="53">
        <v>1</v>
      </c>
      <c r="B32" s="53">
        <v>4356</v>
      </c>
      <c r="C32" s="85" t="s">
        <v>5025</v>
      </c>
      <c r="D32" s="327"/>
      <c r="E32" s="353"/>
      <c r="F32" s="365"/>
      <c r="G32" s="362"/>
      <c r="H32" s="353"/>
      <c r="I32" s="328"/>
      <c r="J32" s="327"/>
      <c r="K32" s="328"/>
      <c r="L32" s="56" t="s">
        <v>397</v>
      </c>
      <c r="M32" s="57" t="s">
        <v>398</v>
      </c>
      <c r="N32" s="58">
        <v>1</v>
      </c>
      <c r="O32" s="47"/>
      <c r="Q32" s="78"/>
      <c r="T32" s="78"/>
      <c r="U32" s="55"/>
      <c r="V32" s="49"/>
      <c r="W32" s="50"/>
      <c r="X32" s="194">
        <v>530</v>
      </c>
      <c r="Y32" s="60"/>
    </row>
    <row r="33" spans="1:25" ht="16.5" customHeight="1" x14ac:dyDescent="0.2">
      <c r="A33" s="63">
        <v>1</v>
      </c>
      <c r="B33" s="63" t="s">
        <v>1758</v>
      </c>
      <c r="C33" s="87" t="s">
        <v>5026</v>
      </c>
      <c r="D33" s="327"/>
      <c r="E33" s="353"/>
      <c r="F33" s="365"/>
      <c r="G33" s="362"/>
      <c r="H33" s="353"/>
      <c r="I33" s="328"/>
      <c r="J33" s="327"/>
      <c r="K33" s="328"/>
      <c r="L33" s="68"/>
      <c r="M33" s="69"/>
      <c r="N33" s="70"/>
      <c r="O33" s="47"/>
      <c r="Q33" s="78"/>
      <c r="T33" s="78"/>
      <c r="U33" s="359" t="s">
        <v>400</v>
      </c>
      <c r="V33" s="66" t="s">
        <v>398</v>
      </c>
      <c r="W33" s="67">
        <v>0.7</v>
      </c>
      <c r="X33" s="195">
        <v>372</v>
      </c>
      <c r="Y33" s="72"/>
    </row>
    <row r="34" spans="1:25" ht="16.5" customHeight="1" x14ac:dyDescent="0.2">
      <c r="A34" s="63">
        <v>1</v>
      </c>
      <c r="B34" s="63" t="s">
        <v>1759</v>
      </c>
      <c r="C34" s="87" t="s">
        <v>5027</v>
      </c>
      <c r="D34" s="83"/>
      <c r="E34" s="151">
        <v>277</v>
      </c>
      <c r="F34" s="152" t="s">
        <v>394</v>
      </c>
      <c r="G34" s="25"/>
      <c r="H34" s="151">
        <v>92</v>
      </c>
      <c r="I34" s="25" t="s">
        <v>394</v>
      </c>
      <c r="J34" s="127">
        <v>92</v>
      </c>
      <c r="K34" s="25" t="s">
        <v>394</v>
      </c>
      <c r="L34" s="68" t="s">
        <v>397</v>
      </c>
      <c r="M34" s="69" t="s">
        <v>398</v>
      </c>
      <c r="N34" s="70">
        <v>1</v>
      </c>
      <c r="O34" s="47"/>
      <c r="Q34" s="78"/>
      <c r="T34" s="78"/>
      <c r="U34" s="360"/>
      <c r="V34" s="74"/>
      <c r="W34" s="75"/>
      <c r="X34" s="195">
        <v>372</v>
      </c>
      <c r="Y34" s="72"/>
    </row>
    <row r="35" spans="1:25" ht="16.5" customHeight="1" x14ac:dyDescent="0.2">
      <c r="A35" s="53">
        <v>1</v>
      </c>
      <c r="B35" s="53">
        <v>4357</v>
      </c>
      <c r="C35" s="85" t="s">
        <v>5028</v>
      </c>
      <c r="D35" s="83"/>
      <c r="F35" s="150"/>
      <c r="G35" s="106"/>
      <c r="I35" s="106"/>
      <c r="J35" s="325" t="s">
        <v>512</v>
      </c>
      <c r="K35" s="326"/>
      <c r="L35" s="56"/>
      <c r="M35" s="57"/>
      <c r="N35" s="58"/>
      <c r="O35" s="47"/>
      <c r="Q35" s="78"/>
      <c r="T35" s="78"/>
      <c r="U35" s="77"/>
      <c r="V35" s="61"/>
      <c r="W35" s="61"/>
      <c r="X35" s="194">
        <v>668</v>
      </c>
      <c r="Y35" s="60"/>
    </row>
    <row r="36" spans="1:25" ht="16.5" customHeight="1" x14ac:dyDescent="0.2">
      <c r="A36" s="53">
        <v>1</v>
      </c>
      <c r="B36" s="53">
        <v>4358</v>
      </c>
      <c r="C36" s="85" t="s">
        <v>5029</v>
      </c>
      <c r="D36" s="83"/>
      <c r="F36" s="150"/>
      <c r="G36" s="106"/>
      <c r="I36" s="106"/>
      <c r="J36" s="327"/>
      <c r="K36" s="328"/>
      <c r="L36" s="56" t="s">
        <v>397</v>
      </c>
      <c r="M36" s="57" t="s">
        <v>398</v>
      </c>
      <c r="N36" s="58">
        <v>1</v>
      </c>
      <c r="O36" s="47"/>
      <c r="Q36" s="78"/>
      <c r="T36" s="78"/>
      <c r="U36" s="55"/>
      <c r="V36" s="49"/>
      <c r="W36" s="49"/>
      <c r="X36" s="194">
        <v>668</v>
      </c>
      <c r="Y36" s="60"/>
    </row>
    <row r="37" spans="1:25" ht="16.5" customHeight="1" x14ac:dyDescent="0.2">
      <c r="A37" s="63">
        <v>1</v>
      </c>
      <c r="B37" s="63" t="s">
        <v>1760</v>
      </c>
      <c r="C37" s="87" t="s">
        <v>5030</v>
      </c>
      <c r="D37" s="83"/>
      <c r="F37" s="150"/>
      <c r="G37" s="106"/>
      <c r="I37" s="106"/>
      <c r="J37" s="327"/>
      <c r="K37" s="328"/>
      <c r="L37" s="68"/>
      <c r="M37" s="69"/>
      <c r="N37" s="70"/>
      <c r="O37" s="47"/>
      <c r="Q37" s="78"/>
      <c r="T37" s="78"/>
      <c r="U37" s="359" t="s">
        <v>400</v>
      </c>
      <c r="V37" s="66" t="s">
        <v>398</v>
      </c>
      <c r="W37" s="67">
        <v>0.7</v>
      </c>
      <c r="X37" s="195">
        <v>468</v>
      </c>
      <c r="Y37" s="72"/>
    </row>
    <row r="38" spans="1:25" ht="16.5" customHeight="1" x14ac:dyDescent="0.2">
      <c r="A38" s="63">
        <v>1</v>
      </c>
      <c r="B38" s="63" t="s">
        <v>1761</v>
      </c>
      <c r="C38" s="87" t="s">
        <v>5031</v>
      </c>
      <c r="D38" s="83"/>
      <c r="F38" s="150"/>
      <c r="G38" s="106"/>
      <c r="I38" s="106"/>
      <c r="J38" s="127">
        <v>184</v>
      </c>
      <c r="K38" s="25" t="s">
        <v>394</v>
      </c>
      <c r="L38" s="68" t="s">
        <v>397</v>
      </c>
      <c r="M38" s="69" t="s">
        <v>398</v>
      </c>
      <c r="N38" s="70">
        <v>1</v>
      </c>
      <c r="O38" s="47"/>
      <c r="Q38" s="78"/>
      <c r="T38" s="78"/>
      <c r="U38" s="360"/>
      <c r="V38" s="74"/>
      <c r="W38" s="75"/>
      <c r="X38" s="195">
        <v>468</v>
      </c>
      <c r="Y38" s="72"/>
    </row>
    <row r="39" spans="1:25" ht="16.5" customHeight="1" x14ac:dyDescent="0.2">
      <c r="A39" s="53">
        <v>1</v>
      </c>
      <c r="B39" s="53">
        <v>4359</v>
      </c>
      <c r="C39" s="85" t="s">
        <v>5032</v>
      </c>
      <c r="D39" s="83"/>
      <c r="F39" s="150"/>
      <c r="G39" s="361" t="s">
        <v>505</v>
      </c>
      <c r="H39" s="352"/>
      <c r="I39" s="326"/>
      <c r="J39" s="325" t="s">
        <v>474</v>
      </c>
      <c r="K39" s="326"/>
      <c r="L39" s="56"/>
      <c r="M39" s="57"/>
      <c r="N39" s="58"/>
      <c r="O39" s="47"/>
      <c r="Q39" s="78"/>
      <c r="T39" s="78"/>
      <c r="U39" s="77"/>
      <c r="V39" s="61"/>
      <c r="W39" s="62"/>
      <c r="X39" s="194">
        <v>645</v>
      </c>
      <c r="Y39" s="60"/>
    </row>
    <row r="40" spans="1:25" ht="16.5" customHeight="1" x14ac:dyDescent="0.2">
      <c r="A40" s="53">
        <v>1</v>
      </c>
      <c r="B40" s="53">
        <v>4360</v>
      </c>
      <c r="C40" s="85" t="s">
        <v>5033</v>
      </c>
      <c r="D40" s="83"/>
      <c r="F40" s="150"/>
      <c r="G40" s="362"/>
      <c r="H40" s="353"/>
      <c r="I40" s="328"/>
      <c r="J40" s="327"/>
      <c r="K40" s="328"/>
      <c r="L40" s="56" t="s">
        <v>397</v>
      </c>
      <c r="M40" s="57" t="s">
        <v>398</v>
      </c>
      <c r="N40" s="58">
        <v>1</v>
      </c>
      <c r="O40" s="47"/>
      <c r="Q40" s="78"/>
      <c r="T40" s="78"/>
      <c r="U40" s="55"/>
      <c r="V40" s="49"/>
      <c r="W40" s="50"/>
      <c r="X40" s="194">
        <v>645</v>
      </c>
      <c r="Y40" s="60"/>
    </row>
    <row r="41" spans="1:25" ht="16.5" customHeight="1" x14ac:dyDescent="0.2">
      <c r="A41" s="63">
        <v>1</v>
      </c>
      <c r="B41" s="63" t="s">
        <v>1762</v>
      </c>
      <c r="C41" s="87" t="s">
        <v>5034</v>
      </c>
      <c r="D41" s="83"/>
      <c r="F41" s="150"/>
      <c r="G41" s="362"/>
      <c r="H41" s="353"/>
      <c r="I41" s="328"/>
      <c r="J41" s="327"/>
      <c r="K41" s="328"/>
      <c r="L41" s="68"/>
      <c r="M41" s="69"/>
      <c r="N41" s="70"/>
      <c r="O41" s="47"/>
      <c r="Q41" s="78"/>
      <c r="T41" s="78"/>
      <c r="U41" s="359" t="s">
        <v>400</v>
      </c>
      <c r="V41" s="66" t="s">
        <v>398</v>
      </c>
      <c r="W41" s="67">
        <v>0.7</v>
      </c>
      <c r="X41" s="195">
        <v>452</v>
      </c>
      <c r="Y41" s="72"/>
    </row>
    <row r="42" spans="1:25" ht="16.5" customHeight="1" x14ac:dyDescent="0.2">
      <c r="A42" s="63">
        <v>1</v>
      </c>
      <c r="B42" s="63" t="s">
        <v>1763</v>
      </c>
      <c r="C42" s="87" t="s">
        <v>5035</v>
      </c>
      <c r="D42" s="83"/>
      <c r="F42" s="150"/>
      <c r="G42" s="106"/>
      <c r="H42" s="151">
        <v>184</v>
      </c>
      <c r="I42" s="25" t="s">
        <v>394</v>
      </c>
      <c r="J42" s="127">
        <v>92</v>
      </c>
      <c r="K42" s="25" t="s">
        <v>394</v>
      </c>
      <c r="L42" s="68" t="s">
        <v>397</v>
      </c>
      <c r="M42" s="69" t="s">
        <v>398</v>
      </c>
      <c r="N42" s="70">
        <v>1</v>
      </c>
      <c r="O42" s="47"/>
      <c r="Q42" s="78"/>
      <c r="T42" s="78"/>
      <c r="U42" s="360"/>
      <c r="V42" s="74"/>
      <c r="W42" s="75"/>
      <c r="X42" s="195">
        <v>452</v>
      </c>
      <c r="Y42" s="72"/>
    </row>
    <row r="43" spans="1:25" ht="16.5" customHeight="1" x14ac:dyDescent="0.2">
      <c r="A43" s="53">
        <v>1</v>
      </c>
      <c r="B43" s="53">
        <v>4363</v>
      </c>
      <c r="C43" s="85" t="s">
        <v>5036</v>
      </c>
      <c r="D43" s="325" t="s">
        <v>509</v>
      </c>
      <c r="E43" s="352"/>
      <c r="F43" s="369"/>
      <c r="G43" s="361" t="s">
        <v>504</v>
      </c>
      <c r="H43" s="352"/>
      <c r="I43" s="326"/>
      <c r="J43" s="325" t="s">
        <v>474</v>
      </c>
      <c r="K43" s="326"/>
      <c r="L43" s="56"/>
      <c r="M43" s="57"/>
      <c r="N43" s="58"/>
      <c r="O43" s="47"/>
      <c r="Q43" s="78"/>
      <c r="T43" s="78"/>
      <c r="U43" s="77"/>
      <c r="V43" s="61"/>
      <c r="W43" s="61"/>
      <c r="X43" s="194">
        <v>622</v>
      </c>
      <c r="Y43" s="60"/>
    </row>
    <row r="44" spans="1:25" ht="16.5" customHeight="1" x14ac:dyDescent="0.2">
      <c r="A44" s="53">
        <v>1</v>
      </c>
      <c r="B44" s="53">
        <v>4364</v>
      </c>
      <c r="C44" s="85" t="s">
        <v>5037</v>
      </c>
      <c r="D44" s="327"/>
      <c r="E44" s="353"/>
      <c r="F44" s="365"/>
      <c r="G44" s="362"/>
      <c r="H44" s="353"/>
      <c r="I44" s="328"/>
      <c r="J44" s="327"/>
      <c r="K44" s="328"/>
      <c r="L44" s="56" t="s">
        <v>397</v>
      </c>
      <c r="M44" s="57" t="s">
        <v>398</v>
      </c>
      <c r="N44" s="58">
        <v>1</v>
      </c>
      <c r="O44" s="47"/>
      <c r="Q44" s="78"/>
      <c r="T44" s="78"/>
      <c r="U44" s="55"/>
      <c r="V44" s="49"/>
      <c r="W44" s="49"/>
      <c r="X44" s="194">
        <v>622</v>
      </c>
      <c r="Y44" s="60"/>
    </row>
    <row r="45" spans="1:25" ht="16.5" customHeight="1" x14ac:dyDescent="0.2">
      <c r="A45" s="63">
        <v>1</v>
      </c>
      <c r="B45" s="63" t="s">
        <v>1764</v>
      </c>
      <c r="C45" s="87" t="s">
        <v>5038</v>
      </c>
      <c r="D45" s="327"/>
      <c r="E45" s="353"/>
      <c r="F45" s="365"/>
      <c r="G45" s="362"/>
      <c r="H45" s="353"/>
      <c r="I45" s="328"/>
      <c r="J45" s="327"/>
      <c r="K45" s="328"/>
      <c r="L45" s="68"/>
      <c r="M45" s="69"/>
      <c r="N45" s="70"/>
      <c r="O45" s="47"/>
      <c r="Q45" s="78"/>
      <c r="T45" s="78"/>
      <c r="U45" s="359" t="s">
        <v>400</v>
      </c>
      <c r="V45" s="66" t="s">
        <v>398</v>
      </c>
      <c r="W45" s="67">
        <v>0.7</v>
      </c>
      <c r="X45" s="195">
        <v>436</v>
      </c>
      <c r="Y45" s="72"/>
    </row>
    <row r="46" spans="1:25" ht="16.5" customHeight="1" x14ac:dyDescent="0.2">
      <c r="A46" s="63">
        <v>1</v>
      </c>
      <c r="B46" s="63" t="s">
        <v>1765</v>
      </c>
      <c r="C46" s="87" t="s">
        <v>5039</v>
      </c>
      <c r="D46" s="124"/>
      <c r="E46" s="157">
        <v>369</v>
      </c>
      <c r="F46" s="156" t="s">
        <v>394</v>
      </c>
      <c r="G46" s="49"/>
      <c r="H46" s="157">
        <v>92</v>
      </c>
      <c r="I46" s="49" t="s">
        <v>394</v>
      </c>
      <c r="J46" s="165">
        <v>92</v>
      </c>
      <c r="K46" s="49" t="s">
        <v>394</v>
      </c>
      <c r="L46" s="68" t="s">
        <v>397</v>
      </c>
      <c r="M46" s="69" t="s">
        <v>398</v>
      </c>
      <c r="N46" s="70">
        <v>1</v>
      </c>
      <c r="O46" s="55"/>
      <c r="P46" s="50"/>
      <c r="Q46" s="125"/>
      <c r="R46" s="49"/>
      <c r="S46" s="50"/>
      <c r="T46" s="125"/>
      <c r="U46" s="360"/>
      <c r="V46" s="74"/>
      <c r="W46" s="75"/>
      <c r="X46" s="195">
        <v>436</v>
      </c>
      <c r="Y46" s="79"/>
    </row>
    <row r="47" spans="1:25" ht="16.5" customHeight="1" x14ac:dyDescent="0.2"/>
    <row r="48" spans="1:25" ht="16.5" customHeight="1" x14ac:dyDescent="0.2"/>
  </sheetData>
  <mergeCells count="32">
    <mergeCell ref="J39:K41"/>
    <mergeCell ref="U41:U42"/>
    <mergeCell ref="D43:F45"/>
    <mergeCell ref="G43:I45"/>
    <mergeCell ref="J43:K45"/>
    <mergeCell ref="U45:U46"/>
    <mergeCell ref="G39:I41"/>
    <mergeCell ref="J23:K25"/>
    <mergeCell ref="U25:U26"/>
    <mergeCell ref="G27:I29"/>
    <mergeCell ref="J27:K29"/>
    <mergeCell ref="U29:U30"/>
    <mergeCell ref="D31:F33"/>
    <mergeCell ref="G31:I33"/>
    <mergeCell ref="J31:K33"/>
    <mergeCell ref="U33:U34"/>
    <mergeCell ref="J35:K37"/>
    <mergeCell ref="U37:U38"/>
    <mergeCell ref="G19:I21"/>
    <mergeCell ref="J19:K21"/>
    <mergeCell ref="U21:U22"/>
    <mergeCell ref="G6:I6"/>
    <mergeCell ref="D7:F9"/>
    <mergeCell ref="G7:I9"/>
    <mergeCell ref="J7:K9"/>
    <mergeCell ref="Q8:Q9"/>
    <mergeCell ref="T8:T9"/>
    <mergeCell ref="U9:U10"/>
    <mergeCell ref="J11:K13"/>
    <mergeCell ref="U13:U14"/>
    <mergeCell ref="J15:K17"/>
    <mergeCell ref="U17:U18"/>
  </mergeCells>
  <phoneticPr fontId="1"/>
  <printOptions horizontalCentered="1"/>
  <pageMargins left="0.70866141732283472" right="0.70866141732283472" top="0.74803149606299213" bottom="0.74803149606299213" header="0.31496062992125984" footer="0.31496062992125984"/>
  <pageSetup paperSize="9" scale="47" fitToHeight="0" orientation="portrait" r:id="rId1"/>
  <headerFooter>
    <oddFooter>&amp;C&amp;"ＭＳ Ｐゴシック"&amp;14&amp;P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117"/>
  <sheetViews>
    <sheetView view="pageBreakPreview" topLeftCell="A92"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37.44140625" style="23" bestFit="1" customWidth="1"/>
    <col min="4" max="4" width="4.88671875" style="185" customWidth="1"/>
    <col min="5" max="5" width="4.88671875" style="25" customWidth="1"/>
    <col min="6" max="6" width="26" style="27" customWidth="1"/>
    <col min="7" max="7" width="2.44140625" style="29" customWidth="1"/>
    <col min="8" max="8" width="5.44140625" style="26" bestFit="1" customWidth="1"/>
    <col min="9" max="9" width="2.44140625" style="25" customWidth="1"/>
    <col min="10" max="10" width="3.88671875" style="26" customWidth="1"/>
    <col min="11" max="11" width="5.33203125" style="25" bestFit="1" customWidth="1"/>
    <col min="12" max="12" width="17.88671875" style="25" customWidth="1"/>
    <col min="13" max="13" width="2.44140625" style="29" customWidth="1"/>
    <col min="14" max="14" width="4.44140625" style="26" bestFit="1" customWidth="1"/>
    <col min="15" max="15" width="7.109375" style="28" customWidth="1"/>
    <col min="16" max="16" width="8.6640625" style="29" customWidth="1"/>
    <col min="17" max="16384" width="8.88671875" style="25"/>
  </cols>
  <sheetData>
    <row r="1" spans="1:16" ht="17.100000000000001" customHeight="1" x14ac:dyDescent="0.2"/>
    <row r="2" spans="1:16" ht="17.100000000000001" customHeight="1" x14ac:dyDescent="0.2"/>
    <row r="3" spans="1:16" ht="17.100000000000001" customHeight="1" x14ac:dyDescent="0.2"/>
    <row r="4" spans="1:16" ht="17.100000000000001" customHeight="1" x14ac:dyDescent="0.2">
      <c r="B4" s="30" t="s">
        <v>2694</v>
      </c>
      <c r="D4" s="186"/>
    </row>
    <row r="5" spans="1:16" ht="16.5" customHeight="1" x14ac:dyDescent="0.2">
      <c r="A5" s="31" t="s">
        <v>386</v>
      </c>
      <c r="B5" s="32"/>
      <c r="C5" s="33" t="s">
        <v>387</v>
      </c>
      <c r="D5" s="199" t="s">
        <v>388</v>
      </c>
      <c r="E5" s="34"/>
      <c r="F5" s="34"/>
      <c r="G5" s="34"/>
      <c r="H5" s="35"/>
      <c r="I5" s="34"/>
      <c r="J5" s="35"/>
      <c r="K5" s="34"/>
      <c r="L5" s="34"/>
      <c r="M5" s="34"/>
      <c r="N5" s="35"/>
      <c r="O5" s="36" t="s">
        <v>389</v>
      </c>
      <c r="P5" s="33" t="s">
        <v>390</v>
      </c>
    </row>
    <row r="6" spans="1:16" ht="16.5" customHeight="1" x14ac:dyDescent="0.2">
      <c r="A6" s="37" t="s">
        <v>391</v>
      </c>
      <c r="B6" s="37" t="s">
        <v>392</v>
      </c>
      <c r="C6" s="38"/>
      <c r="D6" s="200"/>
      <c r="E6" s="40"/>
      <c r="F6" s="40"/>
      <c r="G6" s="201"/>
      <c r="H6" s="41"/>
      <c r="I6" s="40"/>
      <c r="J6" s="41"/>
      <c r="K6" s="40"/>
      <c r="L6" s="40"/>
      <c r="M6" s="201"/>
      <c r="N6" s="41"/>
      <c r="O6" s="42" t="s">
        <v>393</v>
      </c>
      <c r="P6" s="43" t="s">
        <v>394</v>
      </c>
    </row>
    <row r="7" spans="1:16" ht="16.5" customHeight="1" x14ac:dyDescent="0.2">
      <c r="A7" s="44">
        <v>1</v>
      </c>
      <c r="B7" s="44">
        <v>4133</v>
      </c>
      <c r="C7" s="136" t="s">
        <v>5040</v>
      </c>
      <c r="D7" s="327" t="s">
        <v>395</v>
      </c>
      <c r="E7" s="328"/>
      <c r="F7" s="202"/>
      <c r="G7" s="203"/>
      <c r="H7" s="50"/>
      <c r="I7" s="47"/>
      <c r="K7" s="78"/>
      <c r="O7" s="51">
        <v>86</v>
      </c>
      <c r="P7" s="52" t="s">
        <v>396</v>
      </c>
    </row>
    <row r="8" spans="1:16" ht="16.5" customHeight="1" x14ac:dyDescent="0.2">
      <c r="A8" s="53">
        <v>1</v>
      </c>
      <c r="B8" s="53">
        <v>4134</v>
      </c>
      <c r="C8" s="129" t="s">
        <v>5041</v>
      </c>
      <c r="D8" s="327"/>
      <c r="E8" s="328"/>
      <c r="F8" s="204" t="s">
        <v>397</v>
      </c>
      <c r="G8" s="205" t="s">
        <v>398</v>
      </c>
      <c r="H8" s="58">
        <v>1</v>
      </c>
      <c r="I8" s="47"/>
      <c r="K8" s="78"/>
      <c r="L8" s="49"/>
      <c r="M8" s="203"/>
      <c r="N8" s="50"/>
      <c r="O8" s="59">
        <v>86</v>
      </c>
      <c r="P8" s="60"/>
    </row>
    <row r="9" spans="1:16" ht="16.5" customHeight="1" x14ac:dyDescent="0.2">
      <c r="A9" s="63">
        <v>1</v>
      </c>
      <c r="B9" s="63" t="s">
        <v>1766</v>
      </c>
      <c r="C9" s="131" t="s">
        <v>5042</v>
      </c>
      <c r="D9" s="327"/>
      <c r="E9" s="328"/>
      <c r="F9" s="206"/>
      <c r="G9" s="207"/>
      <c r="H9" s="70"/>
      <c r="I9" s="88"/>
      <c r="J9" s="89"/>
      <c r="K9" s="90"/>
      <c r="L9" s="380" t="s">
        <v>1767</v>
      </c>
      <c r="M9" s="208" t="s">
        <v>398</v>
      </c>
      <c r="N9" s="67">
        <v>0.7</v>
      </c>
      <c r="O9" s="71">
        <v>60</v>
      </c>
      <c r="P9" s="72"/>
    </row>
    <row r="10" spans="1:16" ht="16.5" customHeight="1" x14ac:dyDescent="0.2">
      <c r="A10" s="63">
        <v>1</v>
      </c>
      <c r="B10" s="63" t="s">
        <v>1768</v>
      </c>
      <c r="C10" s="131" t="s">
        <v>5043</v>
      </c>
      <c r="D10" s="108">
        <v>86</v>
      </c>
      <c r="E10" s="78" t="s">
        <v>394</v>
      </c>
      <c r="F10" s="206" t="s">
        <v>397</v>
      </c>
      <c r="G10" s="207" t="s">
        <v>398</v>
      </c>
      <c r="H10" s="70">
        <v>1</v>
      </c>
      <c r="I10" s="88"/>
      <c r="J10" s="89"/>
      <c r="K10" s="90"/>
      <c r="L10" s="381"/>
      <c r="M10" s="209"/>
      <c r="N10" s="75"/>
      <c r="O10" s="71">
        <v>60</v>
      </c>
      <c r="P10" s="72"/>
    </row>
    <row r="11" spans="1:16" ht="16.5" customHeight="1" x14ac:dyDescent="0.2">
      <c r="A11" s="53">
        <v>1</v>
      </c>
      <c r="B11" s="53">
        <v>4135</v>
      </c>
      <c r="C11" s="129" t="s">
        <v>5044</v>
      </c>
      <c r="D11" s="325" t="s">
        <v>401</v>
      </c>
      <c r="E11" s="326"/>
      <c r="F11" s="204"/>
      <c r="G11" s="205"/>
      <c r="H11" s="58"/>
      <c r="I11" s="47"/>
      <c r="K11" s="78"/>
      <c r="L11" s="61"/>
      <c r="M11" s="210"/>
      <c r="N11" s="62"/>
      <c r="O11" s="59">
        <v>172</v>
      </c>
      <c r="P11" s="60"/>
    </row>
    <row r="12" spans="1:16" ht="16.5" customHeight="1" x14ac:dyDescent="0.2">
      <c r="A12" s="53">
        <v>1</v>
      </c>
      <c r="B12" s="53">
        <v>4136</v>
      </c>
      <c r="C12" s="129" t="s">
        <v>5045</v>
      </c>
      <c r="D12" s="327"/>
      <c r="E12" s="328"/>
      <c r="F12" s="204" t="s">
        <v>397</v>
      </c>
      <c r="G12" s="205" t="s">
        <v>398</v>
      </c>
      <c r="H12" s="58">
        <v>1</v>
      </c>
      <c r="I12" s="47"/>
      <c r="K12" s="78"/>
      <c r="L12" s="49"/>
      <c r="M12" s="203"/>
      <c r="N12" s="50"/>
      <c r="O12" s="59">
        <v>172</v>
      </c>
      <c r="P12" s="60"/>
    </row>
    <row r="13" spans="1:16" ht="16.5" customHeight="1" x14ac:dyDescent="0.2">
      <c r="A13" s="63">
        <v>1</v>
      </c>
      <c r="B13" s="63" t="s">
        <v>1769</v>
      </c>
      <c r="C13" s="131" t="s">
        <v>5046</v>
      </c>
      <c r="D13" s="327"/>
      <c r="E13" s="328"/>
      <c r="F13" s="206"/>
      <c r="G13" s="207"/>
      <c r="H13" s="70"/>
      <c r="I13" s="88"/>
      <c r="J13" s="89"/>
      <c r="K13" s="90"/>
      <c r="L13" s="380" t="s">
        <v>400</v>
      </c>
      <c r="M13" s="211" t="s">
        <v>398</v>
      </c>
      <c r="N13" s="67">
        <v>0.7</v>
      </c>
      <c r="O13" s="71">
        <v>120</v>
      </c>
      <c r="P13" s="72"/>
    </row>
    <row r="14" spans="1:16" ht="16.5" customHeight="1" x14ac:dyDescent="0.2">
      <c r="A14" s="63">
        <v>1</v>
      </c>
      <c r="B14" s="63" t="s">
        <v>1770</v>
      </c>
      <c r="C14" s="131" t="s">
        <v>5047</v>
      </c>
      <c r="D14" s="108">
        <v>172</v>
      </c>
      <c r="E14" s="78" t="s">
        <v>394</v>
      </c>
      <c r="F14" s="206" t="s">
        <v>397</v>
      </c>
      <c r="G14" s="207" t="s">
        <v>398</v>
      </c>
      <c r="H14" s="70">
        <v>1</v>
      </c>
      <c r="I14" s="88"/>
      <c r="J14" s="89"/>
      <c r="K14" s="90"/>
      <c r="L14" s="381"/>
      <c r="M14" s="209"/>
      <c r="N14" s="75"/>
      <c r="O14" s="71">
        <v>120</v>
      </c>
      <c r="P14" s="72"/>
    </row>
    <row r="15" spans="1:16" ht="16.5" customHeight="1" x14ac:dyDescent="0.2">
      <c r="A15" s="53">
        <v>1</v>
      </c>
      <c r="B15" s="53">
        <v>4137</v>
      </c>
      <c r="C15" s="129" t="s">
        <v>5048</v>
      </c>
      <c r="D15" s="325" t="s">
        <v>402</v>
      </c>
      <c r="E15" s="326"/>
      <c r="F15" s="204"/>
      <c r="G15" s="205"/>
      <c r="H15" s="58"/>
      <c r="I15" s="47"/>
      <c r="K15" s="78"/>
      <c r="L15" s="61"/>
      <c r="M15" s="210"/>
      <c r="N15" s="62"/>
      <c r="O15" s="59">
        <v>258</v>
      </c>
      <c r="P15" s="60"/>
    </row>
    <row r="16" spans="1:16" ht="16.5" customHeight="1" x14ac:dyDescent="0.2">
      <c r="A16" s="53">
        <v>1</v>
      </c>
      <c r="B16" s="53">
        <v>4138</v>
      </c>
      <c r="C16" s="129" t="s">
        <v>5049</v>
      </c>
      <c r="D16" s="327"/>
      <c r="E16" s="328"/>
      <c r="F16" s="204" t="s">
        <v>397</v>
      </c>
      <c r="G16" s="205" t="s">
        <v>398</v>
      </c>
      <c r="H16" s="58">
        <v>1</v>
      </c>
      <c r="I16" s="47"/>
      <c r="K16" s="78"/>
      <c r="L16" s="49"/>
      <c r="M16" s="203"/>
      <c r="N16" s="50"/>
      <c r="O16" s="59">
        <v>258</v>
      </c>
      <c r="P16" s="60"/>
    </row>
    <row r="17" spans="1:16" ht="16.5" customHeight="1" x14ac:dyDescent="0.2">
      <c r="A17" s="63">
        <v>1</v>
      </c>
      <c r="B17" s="63" t="s">
        <v>1771</v>
      </c>
      <c r="C17" s="131" t="s">
        <v>5050</v>
      </c>
      <c r="D17" s="327"/>
      <c r="E17" s="328"/>
      <c r="F17" s="206"/>
      <c r="G17" s="207"/>
      <c r="H17" s="70"/>
      <c r="I17" s="88"/>
      <c r="J17" s="89"/>
      <c r="K17" s="90"/>
      <c r="L17" s="380" t="s">
        <v>400</v>
      </c>
      <c r="M17" s="208" t="s">
        <v>398</v>
      </c>
      <c r="N17" s="67">
        <v>0.7</v>
      </c>
      <c r="O17" s="71">
        <v>181</v>
      </c>
      <c r="P17" s="72"/>
    </row>
    <row r="18" spans="1:16" ht="16.5" customHeight="1" x14ac:dyDescent="0.2">
      <c r="A18" s="63">
        <v>1</v>
      </c>
      <c r="B18" s="63" t="s">
        <v>1772</v>
      </c>
      <c r="C18" s="131" t="s">
        <v>5051</v>
      </c>
      <c r="D18" s="108">
        <v>258</v>
      </c>
      <c r="E18" s="78" t="s">
        <v>394</v>
      </c>
      <c r="F18" s="206" t="s">
        <v>397</v>
      </c>
      <c r="G18" s="207" t="s">
        <v>398</v>
      </c>
      <c r="H18" s="70">
        <v>1</v>
      </c>
      <c r="I18" s="88"/>
      <c r="J18" s="89"/>
      <c r="K18" s="90"/>
      <c r="L18" s="381"/>
      <c r="M18" s="209"/>
      <c r="N18" s="75"/>
      <c r="O18" s="71">
        <v>181</v>
      </c>
      <c r="P18" s="72"/>
    </row>
    <row r="19" spans="1:16" ht="16.5" customHeight="1" x14ac:dyDescent="0.2">
      <c r="A19" s="53">
        <v>1</v>
      </c>
      <c r="B19" s="53">
        <v>4139</v>
      </c>
      <c r="C19" s="129" t="s">
        <v>5052</v>
      </c>
      <c r="D19" s="325" t="s">
        <v>403</v>
      </c>
      <c r="E19" s="326"/>
      <c r="F19" s="204"/>
      <c r="G19" s="205"/>
      <c r="H19" s="58"/>
      <c r="I19" s="47"/>
      <c r="K19" s="78"/>
      <c r="L19" s="61"/>
      <c r="M19" s="210"/>
      <c r="N19" s="62"/>
      <c r="O19" s="59">
        <v>344</v>
      </c>
      <c r="P19" s="60"/>
    </row>
    <row r="20" spans="1:16" ht="16.5" customHeight="1" x14ac:dyDescent="0.2">
      <c r="A20" s="53">
        <v>1</v>
      </c>
      <c r="B20" s="53">
        <v>4140</v>
      </c>
      <c r="C20" s="129" t="s">
        <v>5053</v>
      </c>
      <c r="D20" s="327"/>
      <c r="E20" s="328"/>
      <c r="F20" s="204" t="s">
        <v>397</v>
      </c>
      <c r="G20" s="205" t="s">
        <v>398</v>
      </c>
      <c r="H20" s="58">
        <v>1</v>
      </c>
      <c r="I20" s="47"/>
      <c r="K20" s="78"/>
      <c r="L20" s="49"/>
      <c r="M20" s="203"/>
      <c r="N20" s="50"/>
      <c r="O20" s="59">
        <v>344</v>
      </c>
      <c r="P20" s="60"/>
    </row>
    <row r="21" spans="1:16" ht="16.5" customHeight="1" x14ac:dyDescent="0.2">
      <c r="A21" s="63">
        <v>1</v>
      </c>
      <c r="B21" s="63" t="s">
        <v>1773</v>
      </c>
      <c r="C21" s="131" t="s">
        <v>5054</v>
      </c>
      <c r="D21" s="327"/>
      <c r="E21" s="328"/>
      <c r="F21" s="206"/>
      <c r="G21" s="207"/>
      <c r="H21" s="70"/>
      <c r="I21" s="88"/>
      <c r="J21" s="89"/>
      <c r="K21" s="90"/>
      <c r="L21" s="380" t="s">
        <v>400</v>
      </c>
      <c r="M21" s="208" t="s">
        <v>398</v>
      </c>
      <c r="N21" s="67">
        <v>0.7</v>
      </c>
      <c r="O21" s="71">
        <v>241</v>
      </c>
      <c r="P21" s="72"/>
    </row>
    <row r="22" spans="1:16" ht="16.5" customHeight="1" x14ac:dyDescent="0.2">
      <c r="A22" s="63">
        <v>1</v>
      </c>
      <c r="B22" s="63" t="s">
        <v>1774</v>
      </c>
      <c r="C22" s="131" t="s">
        <v>5055</v>
      </c>
      <c r="D22" s="108">
        <v>344</v>
      </c>
      <c r="E22" s="78" t="s">
        <v>394</v>
      </c>
      <c r="F22" s="206" t="s">
        <v>397</v>
      </c>
      <c r="G22" s="207" t="s">
        <v>398</v>
      </c>
      <c r="H22" s="70">
        <v>1</v>
      </c>
      <c r="I22" s="88"/>
      <c r="J22" s="89"/>
      <c r="K22" s="90"/>
      <c r="L22" s="381"/>
      <c r="M22" s="209"/>
      <c r="N22" s="75"/>
      <c r="O22" s="71">
        <v>241</v>
      </c>
      <c r="P22" s="72"/>
    </row>
    <row r="23" spans="1:16" ht="16.5" customHeight="1" x14ac:dyDescent="0.2">
      <c r="A23" s="53">
        <v>1</v>
      </c>
      <c r="B23" s="53">
        <v>4141</v>
      </c>
      <c r="C23" s="129" t="s">
        <v>5056</v>
      </c>
      <c r="D23" s="325" t="s">
        <v>404</v>
      </c>
      <c r="E23" s="326"/>
      <c r="F23" s="204"/>
      <c r="G23" s="205"/>
      <c r="H23" s="58"/>
      <c r="I23" s="47"/>
      <c r="K23" s="78"/>
      <c r="L23" s="61"/>
      <c r="M23" s="210"/>
      <c r="N23" s="62"/>
      <c r="O23" s="59">
        <v>430</v>
      </c>
      <c r="P23" s="60"/>
    </row>
    <row r="24" spans="1:16" ht="16.5" customHeight="1" x14ac:dyDescent="0.2">
      <c r="A24" s="53">
        <v>1</v>
      </c>
      <c r="B24" s="53">
        <v>4142</v>
      </c>
      <c r="C24" s="129" t="s">
        <v>5057</v>
      </c>
      <c r="D24" s="327"/>
      <c r="E24" s="328"/>
      <c r="F24" s="204" t="s">
        <v>397</v>
      </c>
      <c r="G24" s="205" t="s">
        <v>398</v>
      </c>
      <c r="H24" s="58">
        <v>1</v>
      </c>
      <c r="I24" s="47"/>
      <c r="K24" s="78"/>
      <c r="L24" s="49"/>
      <c r="M24" s="203"/>
      <c r="N24" s="50"/>
      <c r="O24" s="59">
        <v>430</v>
      </c>
      <c r="P24" s="60"/>
    </row>
    <row r="25" spans="1:16" ht="16.5" customHeight="1" x14ac:dyDescent="0.2">
      <c r="A25" s="63">
        <v>1</v>
      </c>
      <c r="B25" s="63" t="s">
        <v>1775</v>
      </c>
      <c r="C25" s="131" t="s">
        <v>5058</v>
      </c>
      <c r="D25" s="327"/>
      <c r="E25" s="328"/>
      <c r="F25" s="206"/>
      <c r="G25" s="207"/>
      <c r="H25" s="70"/>
      <c r="I25" s="88"/>
      <c r="J25" s="89"/>
      <c r="K25" s="90"/>
      <c r="L25" s="380" t="s">
        <v>400</v>
      </c>
      <c r="M25" s="208" t="s">
        <v>398</v>
      </c>
      <c r="N25" s="67">
        <v>0.7</v>
      </c>
      <c r="O25" s="71">
        <v>301</v>
      </c>
      <c r="P25" s="72"/>
    </row>
    <row r="26" spans="1:16" ht="16.5" customHeight="1" x14ac:dyDescent="0.2">
      <c r="A26" s="63">
        <v>1</v>
      </c>
      <c r="B26" s="63" t="s">
        <v>1776</v>
      </c>
      <c r="C26" s="131" t="s">
        <v>5059</v>
      </c>
      <c r="D26" s="108">
        <v>430</v>
      </c>
      <c r="E26" s="78" t="s">
        <v>394</v>
      </c>
      <c r="F26" s="206" t="s">
        <v>397</v>
      </c>
      <c r="G26" s="207" t="s">
        <v>398</v>
      </c>
      <c r="H26" s="70">
        <v>1</v>
      </c>
      <c r="I26" s="88"/>
      <c r="J26" s="89"/>
      <c r="K26" s="90"/>
      <c r="L26" s="381"/>
      <c r="M26" s="209"/>
      <c r="N26" s="75"/>
      <c r="O26" s="71">
        <v>301</v>
      </c>
      <c r="P26" s="72"/>
    </row>
    <row r="27" spans="1:16" ht="16.5" customHeight="1" x14ac:dyDescent="0.2">
      <c r="A27" s="53">
        <v>1</v>
      </c>
      <c r="B27" s="53">
        <v>4143</v>
      </c>
      <c r="C27" s="129" t="s">
        <v>5060</v>
      </c>
      <c r="D27" s="325" t="s">
        <v>405</v>
      </c>
      <c r="E27" s="326"/>
      <c r="F27" s="204"/>
      <c r="G27" s="205"/>
      <c r="H27" s="58"/>
      <c r="I27" s="47"/>
      <c r="K27" s="78"/>
      <c r="L27" s="61"/>
      <c r="M27" s="210"/>
      <c r="N27" s="62"/>
      <c r="O27" s="59">
        <v>516</v>
      </c>
      <c r="P27" s="60"/>
    </row>
    <row r="28" spans="1:16" ht="16.5" customHeight="1" x14ac:dyDescent="0.2">
      <c r="A28" s="53">
        <v>1</v>
      </c>
      <c r="B28" s="53">
        <v>4144</v>
      </c>
      <c r="C28" s="129" t="s">
        <v>5061</v>
      </c>
      <c r="D28" s="327"/>
      <c r="E28" s="328"/>
      <c r="F28" s="204" t="s">
        <v>397</v>
      </c>
      <c r="G28" s="205" t="s">
        <v>398</v>
      </c>
      <c r="H28" s="58">
        <v>1</v>
      </c>
      <c r="I28" s="47"/>
      <c r="K28" s="78"/>
      <c r="L28" s="49"/>
      <c r="M28" s="203"/>
      <c r="N28" s="50"/>
      <c r="O28" s="59">
        <v>516</v>
      </c>
      <c r="P28" s="60"/>
    </row>
    <row r="29" spans="1:16" ht="16.5" customHeight="1" x14ac:dyDescent="0.2">
      <c r="A29" s="63">
        <v>1</v>
      </c>
      <c r="B29" s="63" t="s">
        <v>1777</v>
      </c>
      <c r="C29" s="131" t="s">
        <v>5062</v>
      </c>
      <c r="D29" s="327"/>
      <c r="E29" s="328"/>
      <c r="F29" s="206"/>
      <c r="G29" s="207"/>
      <c r="H29" s="70"/>
      <c r="I29" s="88"/>
      <c r="J29" s="89"/>
      <c r="K29" s="90"/>
      <c r="L29" s="380" t="s">
        <v>400</v>
      </c>
      <c r="M29" s="208" t="s">
        <v>398</v>
      </c>
      <c r="N29" s="67">
        <v>0.7</v>
      </c>
      <c r="O29" s="71">
        <v>361</v>
      </c>
      <c r="P29" s="72"/>
    </row>
    <row r="30" spans="1:16" ht="16.5" customHeight="1" x14ac:dyDescent="0.2">
      <c r="A30" s="63">
        <v>1</v>
      </c>
      <c r="B30" s="63" t="s">
        <v>1778</v>
      </c>
      <c r="C30" s="131" t="s">
        <v>5063</v>
      </c>
      <c r="D30" s="108">
        <v>516</v>
      </c>
      <c r="E30" s="78" t="s">
        <v>394</v>
      </c>
      <c r="F30" s="206" t="s">
        <v>397</v>
      </c>
      <c r="G30" s="207" t="s">
        <v>398</v>
      </c>
      <c r="H30" s="70">
        <v>1</v>
      </c>
      <c r="I30" s="88"/>
      <c r="J30" s="89"/>
      <c r="K30" s="90"/>
      <c r="L30" s="381"/>
      <c r="M30" s="209"/>
      <c r="N30" s="75"/>
      <c r="O30" s="71">
        <v>361</v>
      </c>
      <c r="P30" s="72"/>
    </row>
    <row r="31" spans="1:16" ht="16.5" customHeight="1" x14ac:dyDescent="0.2">
      <c r="A31" s="53">
        <v>1</v>
      </c>
      <c r="B31" s="53">
        <v>4145</v>
      </c>
      <c r="C31" s="129" t="s">
        <v>5064</v>
      </c>
      <c r="D31" s="325" t="s">
        <v>406</v>
      </c>
      <c r="E31" s="326"/>
      <c r="F31" s="204"/>
      <c r="G31" s="205"/>
      <c r="H31" s="58"/>
      <c r="I31" s="47"/>
      <c r="K31" s="78"/>
      <c r="L31" s="61"/>
      <c r="M31" s="210"/>
      <c r="N31" s="62"/>
      <c r="O31" s="59">
        <v>602</v>
      </c>
      <c r="P31" s="60"/>
    </row>
    <row r="32" spans="1:16" ht="16.5" customHeight="1" x14ac:dyDescent="0.2">
      <c r="A32" s="53">
        <v>1</v>
      </c>
      <c r="B32" s="53">
        <v>4146</v>
      </c>
      <c r="C32" s="129" t="s">
        <v>5065</v>
      </c>
      <c r="D32" s="327"/>
      <c r="E32" s="328"/>
      <c r="F32" s="204" t="s">
        <v>397</v>
      </c>
      <c r="G32" s="205" t="s">
        <v>398</v>
      </c>
      <c r="H32" s="58">
        <v>1</v>
      </c>
      <c r="I32" s="47"/>
      <c r="K32" s="78"/>
      <c r="L32" s="49"/>
      <c r="M32" s="203"/>
      <c r="N32" s="50"/>
      <c r="O32" s="59">
        <v>602</v>
      </c>
      <c r="P32" s="60"/>
    </row>
    <row r="33" spans="1:16" ht="16.5" customHeight="1" x14ac:dyDescent="0.2">
      <c r="A33" s="63">
        <v>1</v>
      </c>
      <c r="B33" s="63" t="s">
        <v>1779</v>
      </c>
      <c r="C33" s="131" t="s">
        <v>5066</v>
      </c>
      <c r="D33" s="327"/>
      <c r="E33" s="328"/>
      <c r="F33" s="206"/>
      <c r="G33" s="207"/>
      <c r="H33" s="70"/>
      <c r="I33" s="88"/>
      <c r="J33" s="89"/>
      <c r="K33" s="90"/>
      <c r="L33" s="380" t="s">
        <v>400</v>
      </c>
      <c r="M33" s="208" t="s">
        <v>398</v>
      </c>
      <c r="N33" s="67">
        <v>0.7</v>
      </c>
      <c r="O33" s="71">
        <v>421</v>
      </c>
      <c r="P33" s="72"/>
    </row>
    <row r="34" spans="1:16" ht="16.5" customHeight="1" x14ac:dyDescent="0.2">
      <c r="A34" s="63">
        <v>1</v>
      </c>
      <c r="B34" s="63" t="s">
        <v>1780</v>
      </c>
      <c r="C34" s="131" t="s">
        <v>5067</v>
      </c>
      <c r="D34" s="108">
        <v>602</v>
      </c>
      <c r="E34" s="78" t="s">
        <v>394</v>
      </c>
      <c r="F34" s="206" t="s">
        <v>397</v>
      </c>
      <c r="G34" s="207" t="s">
        <v>398</v>
      </c>
      <c r="H34" s="70">
        <v>1</v>
      </c>
      <c r="I34" s="88"/>
      <c r="J34" s="89"/>
      <c r="K34" s="90"/>
      <c r="L34" s="381"/>
      <c r="M34" s="209"/>
      <c r="N34" s="75"/>
      <c r="O34" s="71">
        <v>421</v>
      </c>
      <c r="P34" s="72"/>
    </row>
    <row r="35" spans="1:16" ht="16.5" customHeight="1" x14ac:dyDescent="0.2">
      <c r="A35" s="53">
        <v>1</v>
      </c>
      <c r="B35" s="53">
        <v>4147</v>
      </c>
      <c r="C35" s="129" t="s">
        <v>5068</v>
      </c>
      <c r="D35" s="325" t="s">
        <v>488</v>
      </c>
      <c r="E35" s="326"/>
      <c r="F35" s="204"/>
      <c r="G35" s="205"/>
      <c r="H35" s="58"/>
      <c r="I35" s="47"/>
      <c r="K35" s="78"/>
      <c r="L35" s="61"/>
      <c r="M35" s="210"/>
      <c r="N35" s="62"/>
      <c r="O35" s="59">
        <v>688</v>
      </c>
      <c r="P35" s="60"/>
    </row>
    <row r="36" spans="1:16" ht="16.5" customHeight="1" x14ac:dyDescent="0.2">
      <c r="A36" s="53">
        <v>1</v>
      </c>
      <c r="B36" s="53">
        <v>4148</v>
      </c>
      <c r="C36" s="129" t="s">
        <v>5069</v>
      </c>
      <c r="D36" s="327"/>
      <c r="E36" s="328"/>
      <c r="F36" s="204" t="s">
        <v>397</v>
      </c>
      <c r="G36" s="205" t="s">
        <v>398</v>
      </c>
      <c r="H36" s="58">
        <v>1</v>
      </c>
      <c r="I36" s="47"/>
      <c r="K36" s="78"/>
      <c r="L36" s="49"/>
      <c r="M36" s="203"/>
      <c r="N36" s="50"/>
      <c r="O36" s="59">
        <v>688</v>
      </c>
      <c r="P36" s="60"/>
    </row>
    <row r="37" spans="1:16" ht="16.5" customHeight="1" x14ac:dyDescent="0.2">
      <c r="A37" s="63">
        <v>1</v>
      </c>
      <c r="B37" s="63" t="s">
        <v>1781</v>
      </c>
      <c r="C37" s="131" t="s">
        <v>5070</v>
      </c>
      <c r="D37" s="327"/>
      <c r="E37" s="328"/>
      <c r="F37" s="206"/>
      <c r="G37" s="207"/>
      <c r="H37" s="70"/>
      <c r="I37" s="88"/>
      <c r="J37" s="89"/>
      <c r="K37" s="90"/>
      <c r="L37" s="380" t="s">
        <v>400</v>
      </c>
      <c r="M37" s="208" t="s">
        <v>398</v>
      </c>
      <c r="N37" s="67">
        <v>0.7</v>
      </c>
      <c r="O37" s="71">
        <v>482</v>
      </c>
      <c r="P37" s="72"/>
    </row>
    <row r="38" spans="1:16" ht="16.5" customHeight="1" x14ac:dyDescent="0.2">
      <c r="A38" s="63">
        <v>1</v>
      </c>
      <c r="B38" s="63" t="s">
        <v>1782</v>
      </c>
      <c r="C38" s="131" t="s">
        <v>5071</v>
      </c>
      <c r="D38" s="108">
        <v>688</v>
      </c>
      <c r="E38" s="78" t="s">
        <v>394</v>
      </c>
      <c r="F38" s="206" t="s">
        <v>397</v>
      </c>
      <c r="G38" s="207" t="s">
        <v>398</v>
      </c>
      <c r="H38" s="70">
        <v>1</v>
      </c>
      <c r="I38" s="88"/>
      <c r="J38" s="89"/>
      <c r="K38" s="90"/>
      <c r="L38" s="381"/>
      <c r="M38" s="209"/>
      <c r="N38" s="75"/>
      <c r="O38" s="71">
        <v>482</v>
      </c>
      <c r="P38" s="72"/>
    </row>
    <row r="39" spans="1:16" ht="16.5" customHeight="1" x14ac:dyDescent="0.2">
      <c r="A39" s="53">
        <v>1</v>
      </c>
      <c r="B39" s="53">
        <v>4149</v>
      </c>
      <c r="C39" s="129" t="s">
        <v>5072</v>
      </c>
      <c r="D39" s="325" t="s">
        <v>408</v>
      </c>
      <c r="E39" s="326"/>
      <c r="F39" s="204"/>
      <c r="G39" s="205"/>
      <c r="H39" s="58"/>
      <c r="I39" s="47"/>
      <c r="K39" s="78"/>
      <c r="L39" s="61"/>
      <c r="M39" s="210"/>
      <c r="N39" s="62"/>
      <c r="O39" s="59">
        <v>774</v>
      </c>
      <c r="P39" s="60"/>
    </row>
    <row r="40" spans="1:16" ht="16.5" customHeight="1" x14ac:dyDescent="0.2">
      <c r="A40" s="53">
        <v>1</v>
      </c>
      <c r="B40" s="53">
        <v>4150</v>
      </c>
      <c r="C40" s="129" t="s">
        <v>5073</v>
      </c>
      <c r="D40" s="327"/>
      <c r="E40" s="328"/>
      <c r="F40" s="204" t="s">
        <v>397</v>
      </c>
      <c r="G40" s="205" t="s">
        <v>398</v>
      </c>
      <c r="H40" s="58">
        <v>1</v>
      </c>
      <c r="I40" s="47"/>
      <c r="K40" s="78"/>
      <c r="L40" s="49"/>
      <c r="M40" s="203"/>
      <c r="N40" s="50"/>
      <c r="O40" s="59">
        <v>774</v>
      </c>
      <c r="P40" s="60"/>
    </row>
    <row r="41" spans="1:16" ht="16.5" customHeight="1" x14ac:dyDescent="0.2">
      <c r="A41" s="63">
        <v>1</v>
      </c>
      <c r="B41" s="63" t="s">
        <v>1783</v>
      </c>
      <c r="C41" s="131" t="s">
        <v>5074</v>
      </c>
      <c r="D41" s="327"/>
      <c r="E41" s="328"/>
      <c r="F41" s="206"/>
      <c r="G41" s="207"/>
      <c r="H41" s="70"/>
      <c r="I41" s="88"/>
      <c r="J41" s="89"/>
      <c r="K41" s="90"/>
      <c r="L41" s="380" t="s">
        <v>400</v>
      </c>
      <c r="M41" s="208" t="s">
        <v>398</v>
      </c>
      <c r="N41" s="67">
        <v>0.7</v>
      </c>
      <c r="O41" s="71">
        <v>542</v>
      </c>
      <c r="P41" s="72"/>
    </row>
    <row r="42" spans="1:16" ht="16.5" customHeight="1" x14ac:dyDescent="0.2">
      <c r="A42" s="63">
        <v>1</v>
      </c>
      <c r="B42" s="63" t="s">
        <v>1784</v>
      </c>
      <c r="C42" s="131" t="s">
        <v>5075</v>
      </c>
      <c r="D42" s="108">
        <v>774</v>
      </c>
      <c r="E42" s="78" t="s">
        <v>394</v>
      </c>
      <c r="F42" s="206" t="s">
        <v>397</v>
      </c>
      <c r="G42" s="207" t="s">
        <v>398</v>
      </c>
      <c r="H42" s="70">
        <v>1</v>
      </c>
      <c r="I42" s="88"/>
      <c r="J42" s="89"/>
      <c r="K42" s="90"/>
      <c r="L42" s="381"/>
      <c r="M42" s="209"/>
      <c r="N42" s="75"/>
      <c r="O42" s="71">
        <v>542</v>
      </c>
      <c r="P42" s="72"/>
    </row>
    <row r="43" spans="1:16" ht="16.5" customHeight="1" x14ac:dyDescent="0.2">
      <c r="A43" s="53">
        <v>1</v>
      </c>
      <c r="B43" s="53">
        <v>4151</v>
      </c>
      <c r="C43" s="129" t="s">
        <v>5076</v>
      </c>
      <c r="D43" s="325" t="s">
        <v>409</v>
      </c>
      <c r="E43" s="326"/>
      <c r="F43" s="204"/>
      <c r="G43" s="205"/>
      <c r="H43" s="58"/>
      <c r="I43" s="47"/>
      <c r="K43" s="78"/>
      <c r="L43" s="61"/>
      <c r="M43" s="210"/>
      <c r="N43" s="62"/>
      <c r="O43" s="59">
        <v>860</v>
      </c>
      <c r="P43" s="60"/>
    </row>
    <row r="44" spans="1:16" ht="16.5" customHeight="1" x14ac:dyDescent="0.2">
      <c r="A44" s="53">
        <v>1</v>
      </c>
      <c r="B44" s="53">
        <v>4152</v>
      </c>
      <c r="C44" s="129" t="s">
        <v>5077</v>
      </c>
      <c r="D44" s="327"/>
      <c r="E44" s="328"/>
      <c r="F44" s="204" t="s">
        <v>397</v>
      </c>
      <c r="G44" s="205" t="s">
        <v>398</v>
      </c>
      <c r="H44" s="58">
        <v>1</v>
      </c>
      <c r="I44" s="47"/>
      <c r="K44" s="78"/>
      <c r="L44" s="49"/>
      <c r="M44" s="203"/>
      <c r="N44" s="50"/>
      <c r="O44" s="59">
        <v>860</v>
      </c>
      <c r="P44" s="60"/>
    </row>
    <row r="45" spans="1:16" ht="16.5" customHeight="1" x14ac:dyDescent="0.2">
      <c r="A45" s="63">
        <v>1</v>
      </c>
      <c r="B45" s="63" t="s">
        <v>1785</v>
      </c>
      <c r="C45" s="131" t="s">
        <v>5078</v>
      </c>
      <c r="D45" s="327"/>
      <c r="E45" s="328"/>
      <c r="F45" s="206"/>
      <c r="G45" s="207"/>
      <c r="H45" s="70"/>
      <c r="I45" s="88"/>
      <c r="J45" s="89"/>
      <c r="K45" s="90"/>
      <c r="L45" s="380" t="s">
        <v>400</v>
      </c>
      <c r="M45" s="208" t="s">
        <v>398</v>
      </c>
      <c r="N45" s="67">
        <v>0.7</v>
      </c>
      <c r="O45" s="71">
        <v>602</v>
      </c>
      <c r="P45" s="72"/>
    </row>
    <row r="46" spans="1:16" ht="16.5" customHeight="1" x14ac:dyDescent="0.2">
      <c r="A46" s="63">
        <v>1</v>
      </c>
      <c r="B46" s="63" t="s">
        <v>1786</v>
      </c>
      <c r="C46" s="131" t="s">
        <v>5079</v>
      </c>
      <c r="D46" s="108">
        <v>860</v>
      </c>
      <c r="E46" s="78" t="s">
        <v>394</v>
      </c>
      <c r="F46" s="206" t="s">
        <v>397</v>
      </c>
      <c r="G46" s="207" t="s">
        <v>398</v>
      </c>
      <c r="H46" s="70">
        <v>1</v>
      </c>
      <c r="I46" s="88"/>
      <c r="J46" s="89"/>
      <c r="K46" s="90"/>
      <c r="L46" s="381"/>
      <c r="M46" s="209"/>
      <c r="N46" s="75"/>
      <c r="O46" s="71">
        <v>602</v>
      </c>
      <c r="P46" s="72"/>
    </row>
    <row r="47" spans="1:16" ht="16.5" customHeight="1" x14ac:dyDescent="0.2">
      <c r="A47" s="53">
        <v>1</v>
      </c>
      <c r="B47" s="53">
        <v>4153</v>
      </c>
      <c r="C47" s="129" t="s">
        <v>5080</v>
      </c>
      <c r="D47" s="325" t="s">
        <v>410</v>
      </c>
      <c r="E47" s="326"/>
      <c r="F47" s="204"/>
      <c r="G47" s="205"/>
      <c r="H47" s="58"/>
      <c r="I47" s="47"/>
      <c r="K47" s="78"/>
      <c r="L47" s="61"/>
      <c r="M47" s="210"/>
      <c r="N47" s="62"/>
      <c r="O47" s="59">
        <v>946</v>
      </c>
      <c r="P47" s="60"/>
    </row>
    <row r="48" spans="1:16" ht="16.5" customHeight="1" x14ac:dyDescent="0.2">
      <c r="A48" s="53">
        <v>1</v>
      </c>
      <c r="B48" s="53">
        <v>4154</v>
      </c>
      <c r="C48" s="129" t="s">
        <v>5081</v>
      </c>
      <c r="D48" s="327"/>
      <c r="E48" s="328"/>
      <c r="F48" s="204" t="s">
        <v>397</v>
      </c>
      <c r="G48" s="205" t="s">
        <v>398</v>
      </c>
      <c r="H48" s="58">
        <v>1</v>
      </c>
      <c r="I48" s="47"/>
      <c r="K48" s="78"/>
      <c r="L48" s="49"/>
      <c r="M48" s="203"/>
      <c r="N48" s="50"/>
      <c r="O48" s="59">
        <v>946</v>
      </c>
      <c r="P48" s="60"/>
    </row>
    <row r="49" spans="1:16" ht="16.5" customHeight="1" x14ac:dyDescent="0.2">
      <c r="A49" s="63">
        <v>1</v>
      </c>
      <c r="B49" s="63" t="s">
        <v>1787</v>
      </c>
      <c r="C49" s="131" t="s">
        <v>5082</v>
      </c>
      <c r="D49" s="327"/>
      <c r="E49" s="328"/>
      <c r="F49" s="206"/>
      <c r="G49" s="207"/>
      <c r="H49" s="70"/>
      <c r="I49" s="88"/>
      <c r="J49" s="89"/>
      <c r="K49" s="90"/>
      <c r="L49" s="380" t="s">
        <v>400</v>
      </c>
      <c r="M49" s="208" t="s">
        <v>398</v>
      </c>
      <c r="N49" s="67">
        <v>0.7</v>
      </c>
      <c r="O49" s="71">
        <v>662</v>
      </c>
      <c r="P49" s="72"/>
    </row>
    <row r="50" spans="1:16" ht="16.5" customHeight="1" x14ac:dyDescent="0.2">
      <c r="A50" s="63">
        <v>1</v>
      </c>
      <c r="B50" s="63" t="s">
        <v>1788</v>
      </c>
      <c r="C50" s="131" t="s">
        <v>5083</v>
      </c>
      <c r="D50" s="108">
        <v>946</v>
      </c>
      <c r="E50" s="78" t="s">
        <v>394</v>
      </c>
      <c r="F50" s="206" t="s">
        <v>397</v>
      </c>
      <c r="G50" s="207" t="s">
        <v>398</v>
      </c>
      <c r="H50" s="70">
        <v>1</v>
      </c>
      <c r="I50" s="88"/>
      <c r="J50" s="89"/>
      <c r="K50" s="90"/>
      <c r="L50" s="381"/>
      <c r="M50" s="209"/>
      <c r="N50" s="75"/>
      <c r="O50" s="71">
        <v>662</v>
      </c>
      <c r="P50" s="72"/>
    </row>
    <row r="51" spans="1:16" ht="16.5" customHeight="1" x14ac:dyDescent="0.2">
      <c r="A51" s="53">
        <v>1</v>
      </c>
      <c r="B51" s="53">
        <v>4155</v>
      </c>
      <c r="C51" s="129" t="s">
        <v>5084</v>
      </c>
      <c r="D51" s="325" t="s">
        <v>411</v>
      </c>
      <c r="E51" s="326"/>
      <c r="F51" s="204"/>
      <c r="G51" s="205"/>
      <c r="H51" s="58"/>
      <c r="I51" s="47"/>
      <c r="K51" s="78"/>
      <c r="L51" s="61"/>
      <c r="M51" s="210"/>
      <c r="N51" s="62"/>
      <c r="O51" s="59">
        <v>1032</v>
      </c>
      <c r="P51" s="60"/>
    </row>
    <row r="52" spans="1:16" ht="16.5" customHeight="1" x14ac:dyDescent="0.2">
      <c r="A52" s="53">
        <v>1</v>
      </c>
      <c r="B52" s="53">
        <v>4156</v>
      </c>
      <c r="C52" s="129" t="s">
        <v>5085</v>
      </c>
      <c r="D52" s="327"/>
      <c r="E52" s="328"/>
      <c r="F52" s="204" t="s">
        <v>397</v>
      </c>
      <c r="G52" s="205" t="s">
        <v>398</v>
      </c>
      <c r="H52" s="58">
        <v>1</v>
      </c>
      <c r="I52" s="47"/>
      <c r="K52" s="78"/>
      <c r="L52" s="49"/>
      <c r="M52" s="203"/>
      <c r="N52" s="50"/>
      <c r="O52" s="59">
        <v>1032</v>
      </c>
      <c r="P52" s="60"/>
    </row>
    <row r="53" spans="1:16" ht="16.5" customHeight="1" x14ac:dyDescent="0.2">
      <c r="A53" s="63">
        <v>1</v>
      </c>
      <c r="B53" s="63" t="s">
        <v>1789</v>
      </c>
      <c r="C53" s="131" t="s">
        <v>5086</v>
      </c>
      <c r="D53" s="327"/>
      <c r="E53" s="328"/>
      <c r="F53" s="206"/>
      <c r="G53" s="207"/>
      <c r="H53" s="70"/>
      <c r="I53" s="88"/>
      <c r="J53" s="89"/>
      <c r="K53" s="90"/>
      <c r="L53" s="380" t="s">
        <v>400</v>
      </c>
      <c r="M53" s="208" t="s">
        <v>398</v>
      </c>
      <c r="N53" s="67">
        <v>0.7</v>
      </c>
      <c r="O53" s="71">
        <v>722</v>
      </c>
      <c r="P53" s="72"/>
    </row>
    <row r="54" spans="1:16" ht="16.5" customHeight="1" x14ac:dyDescent="0.2">
      <c r="A54" s="63">
        <v>1</v>
      </c>
      <c r="B54" s="63" t="s">
        <v>1790</v>
      </c>
      <c r="C54" s="131" t="s">
        <v>5087</v>
      </c>
      <c r="D54" s="108">
        <v>1032</v>
      </c>
      <c r="E54" s="78" t="s">
        <v>394</v>
      </c>
      <c r="F54" s="206" t="s">
        <v>397</v>
      </c>
      <c r="G54" s="207" t="s">
        <v>398</v>
      </c>
      <c r="H54" s="70">
        <v>1</v>
      </c>
      <c r="I54" s="88"/>
      <c r="J54" s="89"/>
      <c r="K54" s="90"/>
      <c r="L54" s="381"/>
      <c r="M54" s="209"/>
      <c r="N54" s="75"/>
      <c r="O54" s="71">
        <v>722</v>
      </c>
      <c r="P54" s="72"/>
    </row>
    <row r="55" spans="1:16" ht="16.5" customHeight="1" x14ac:dyDescent="0.2">
      <c r="A55" s="53">
        <v>1</v>
      </c>
      <c r="B55" s="53">
        <v>4157</v>
      </c>
      <c r="C55" s="129" t="s">
        <v>5088</v>
      </c>
      <c r="D55" s="382" t="s">
        <v>412</v>
      </c>
      <c r="E55" s="383"/>
      <c r="F55" s="204"/>
      <c r="G55" s="205"/>
      <c r="H55" s="58"/>
      <c r="I55" s="47"/>
      <c r="K55" s="78"/>
      <c r="L55" s="61"/>
      <c r="M55" s="210"/>
      <c r="N55" s="62"/>
      <c r="O55" s="59">
        <v>1118</v>
      </c>
      <c r="P55" s="60"/>
    </row>
    <row r="56" spans="1:16" ht="16.5" customHeight="1" x14ac:dyDescent="0.2">
      <c r="A56" s="53">
        <v>1</v>
      </c>
      <c r="B56" s="53">
        <v>4158</v>
      </c>
      <c r="C56" s="129" t="s">
        <v>5089</v>
      </c>
      <c r="D56" s="384"/>
      <c r="E56" s="385"/>
      <c r="F56" s="204" t="s">
        <v>397</v>
      </c>
      <c r="G56" s="205" t="s">
        <v>398</v>
      </c>
      <c r="H56" s="58">
        <v>1</v>
      </c>
      <c r="I56" s="47"/>
      <c r="K56" s="78"/>
      <c r="L56" s="49"/>
      <c r="M56" s="203"/>
      <c r="N56" s="50"/>
      <c r="O56" s="59">
        <v>1118</v>
      </c>
      <c r="P56" s="60"/>
    </row>
    <row r="57" spans="1:16" ht="16.5" customHeight="1" x14ac:dyDescent="0.2">
      <c r="A57" s="63">
        <v>1</v>
      </c>
      <c r="B57" s="63" t="s">
        <v>1791</v>
      </c>
      <c r="C57" s="131" t="s">
        <v>5090</v>
      </c>
      <c r="D57" s="384"/>
      <c r="E57" s="385"/>
      <c r="F57" s="206"/>
      <c r="G57" s="207"/>
      <c r="H57" s="70"/>
      <c r="I57" s="88"/>
      <c r="J57" s="89"/>
      <c r="K57" s="90"/>
      <c r="L57" s="380" t="s">
        <v>400</v>
      </c>
      <c r="M57" s="208" t="s">
        <v>398</v>
      </c>
      <c r="N57" s="67">
        <v>0.7</v>
      </c>
      <c r="O57" s="71">
        <v>783</v>
      </c>
      <c r="P57" s="72"/>
    </row>
    <row r="58" spans="1:16" ht="16.5" customHeight="1" x14ac:dyDescent="0.2">
      <c r="A58" s="63">
        <v>1</v>
      </c>
      <c r="B58" s="63" t="s">
        <v>1792</v>
      </c>
      <c r="C58" s="131" t="s">
        <v>5091</v>
      </c>
      <c r="D58" s="108">
        <v>1118</v>
      </c>
      <c r="E58" s="78" t="s">
        <v>394</v>
      </c>
      <c r="F58" s="206" t="s">
        <v>397</v>
      </c>
      <c r="G58" s="207" t="s">
        <v>398</v>
      </c>
      <c r="H58" s="70">
        <v>1</v>
      </c>
      <c r="I58" s="88"/>
      <c r="J58" s="89"/>
      <c r="K58" s="90"/>
      <c r="L58" s="381"/>
      <c r="M58" s="209"/>
      <c r="N58" s="75"/>
      <c r="O58" s="71">
        <v>783</v>
      </c>
      <c r="P58" s="72"/>
    </row>
    <row r="59" spans="1:16" ht="16.5" customHeight="1" x14ac:dyDescent="0.2">
      <c r="A59" s="53">
        <v>1</v>
      </c>
      <c r="B59" s="53">
        <v>4159</v>
      </c>
      <c r="C59" s="129" t="s">
        <v>5092</v>
      </c>
      <c r="D59" s="382" t="s">
        <v>413</v>
      </c>
      <c r="E59" s="383"/>
      <c r="F59" s="204"/>
      <c r="G59" s="205"/>
      <c r="H59" s="58"/>
      <c r="I59" s="47"/>
      <c r="K59" s="78"/>
      <c r="L59" s="61"/>
      <c r="M59" s="210"/>
      <c r="N59" s="62"/>
      <c r="O59" s="59">
        <v>1204</v>
      </c>
      <c r="P59" s="60"/>
    </row>
    <row r="60" spans="1:16" ht="16.5" customHeight="1" x14ac:dyDescent="0.2">
      <c r="A60" s="53">
        <v>1</v>
      </c>
      <c r="B60" s="53">
        <v>4160</v>
      </c>
      <c r="C60" s="129" t="s">
        <v>5093</v>
      </c>
      <c r="D60" s="384"/>
      <c r="E60" s="385"/>
      <c r="F60" s="204" t="s">
        <v>397</v>
      </c>
      <c r="G60" s="205" t="s">
        <v>398</v>
      </c>
      <c r="H60" s="58">
        <v>1</v>
      </c>
      <c r="I60" s="47"/>
      <c r="K60" s="78"/>
      <c r="L60" s="49"/>
      <c r="M60" s="203"/>
      <c r="N60" s="50"/>
      <c r="O60" s="59">
        <v>1204</v>
      </c>
      <c r="P60" s="60"/>
    </row>
    <row r="61" spans="1:16" ht="16.5" customHeight="1" x14ac:dyDescent="0.2">
      <c r="A61" s="63">
        <v>1</v>
      </c>
      <c r="B61" s="63" t="s">
        <v>1793</v>
      </c>
      <c r="C61" s="131" t="s">
        <v>5094</v>
      </c>
      <c r="D61" s="384"/>
      <c r="E61" s="385"/>
      <c r="F61" s="206"/>
      <c r="G61" s="207"/>
      <c r="H61" s="70"/>
      <c r="I61" s="88"/>
      <c r="J61" s="89"/>
      <c r="K61" s="90"/>
      <c r="L61" s="380" t="s">
        <v>400</v>
      </c>
      <c r="M61" s="208" t="s">
        <v>398</v>
      </c>
      <c r="N61" s="67">
        <v>0.7</v>
      </c>
      <c r="O61" s="71">
        <v>843</v>
      </c>
      <c r="P61" s="72"/>
    </row>
    <row r="62" spans="1:16" ht="16.5" customHeight="1" x14ac:dyDescent="0.2">
      <c r="A62" s="63">
        <v>1</v>
      </c>
      <c r="B62" s="63" t="s">
        <v>1794</v>
      </c>
      <c r="C62" s="131" t="s">
        <v>5095</v>
      </c>
      <c r="D62" s="108">
        <v>1204</v>
      </c>
      <c r="E62" s="78" t="s">
        <v>394</v>
      </c>
      <c r="F62" s="206" t="s">
        <v>397</v>
      </c>
      <c r="G62" s="207" t="s">
        <v>398</v>
      </c>
      <c r="H62" s="70">
        <v>1</v>
      </c>
      <c r="I62" s="88"/>
      <c r="J62" s="89"/>
      <c r="K62" s="90"/>
      <c r="L62" s="381"/>
      <c r="M62" s="209"/>
      <c r="N62" s="75"/>
      <c r="O62" s="71">
        <v>843</v>
      </c>
      <c r="P62" s="72"/>
    </row>
    <row r="63" spans="1:16" ht="16.5" customHeight="1" x14ac:dyDescent="0.2">
      <c r="A63" s="53">
        <v>1</v>
      </c>
      <c r="B63" s="53">
        <v>4161</v>
      </c>
      <c r="C63" s="129" t="s">
        <v>5096</v>
      </c>
      <c r="D63" s="382" t="s">
        <v>414</v>
      </c>
      <c r="E63" s="383"/>
      <c r="F63" s="204"/>
      <c r="G63" s="205"/>
      <c r="H63" s="58"/>
      <c r="I63" s="47"/>
      <c r="K63" s="78"/>
      <c r="L63" s="61"/>
      <c r="M63" s="210"/>
      <c r="N63" s="62"/>
      <c r="O63" s="59">
        <v>1290</v>
      </c>
      <c r="P63" s="60"/>
    </row>
    <row r="64" spans="1:16" ht="16.5" customHeight="1" x14ac:dyDescent="0.2">
      <c r="A64" s="53">
        <v>1</v>
      </c>
      <c r="B64" s="53">
        <v>4162</v>
      </c>
      <c r="C64" s="129" t="s">
        <v>5097</v>
      </c>
      <c r="D64" s="384"/>
      <c r="E64" s="385"/>
      <c r="F64" s="204" t="s">
        <v>397</v>
      </c>
      <c r="G64" s="205" t="s">
        <v>398</v>
      </c>
      <c r="H64" s="58">
        <v>1</v>
      </c>
      <c r="I64" s="47"/>
      <c r="K64" s="78"/>
      <c r="L64" s="49"/>
      <c r="M64" s="203"/>
      <c r="N64" s="50"/>
      <c r="O64" s="59">
        <v>1290</v>
      </c>
      <c r="P64" s="60"/>
    </row>
    <row r="65" spans="1:16" ht="16.5" customHeight="1" x14ac:dyDescent="0.2">
      <c r="A65" s="63">
        <v>1</v>
      </c>
      <c r="B65" s="63" t="s">
        <v>1795</v>
      </c>
      <c r="C65" s="131" t="s">
        <v>5098</v>
      </c>
      <c r="D65" s="384"/>
      <c r="E65" s="385"/>
      <c r="F65" s="206"/>
      <c r="G65" s="207"/>
      <c r="H65" s="70"/>
      <c r="I65" s="88"/>
      <c r="J65" s="89"/>
      <c r="K65" s="90"/>
      <c r="L65" s="380" t="s">
        <v>400</v>
      </c>
      <c r="M65" s="208" t="s">
        <v>398</v>
      </c>
      <c r="N65" s="67">
        <v>0.7</v>
      </c>
      <c r="O65" s="71">
        <v>903</v>
      </c>
      <c r="P65" s="72"/>
    </row>
    <row r="66" spans="1:16" ht="16.5" customHeight="1" x14ac:dyDescent="0.2">
      <c r="A66" s="63">
        <v>1</v>
      </c>
      <c r="B66" s="63" t="s">
        <v>1796</v>
      </c>
      <c r="C66" s="131" t="s">
        <v>5099</v>
      </c>
      <c r="D66" s="108">
        <v>1290</v>
      </c>
      <c r="E66" s="78" t="s">
        <v>394</v>
      </c>
      <c r="F66" s="206" t="s">
        <v>397</v>
      </c>
      <c r="G66" s="207" t="s">
        <v>398</v>
      </c>
      <c r="H66" s="70">
        <v>1</v>
      </c>
      <c r="I66" s="88"/>
      <c r="J66" s="89"/>
      <c r="K66" s="90"/>
      <c r="L66" s="381"/>
      <c r="M66" s="209"/>
      <c r="N66" s="75"/>
      <c r="O66" s="71">
        <v>903</v>
      </c>
      <c r="P66" s="72"/>
    </row>
    <row r="67" spans="1:16" ht="16.5" customHeight="1" x14ac:dyDescent="0.2">
      <c r="A67" s="53">
        <v>1</v>
      </c>
      <c r="B67" s="53">
        <v>4163</v>
      </c>
      <c r="C67" s="129" t="s">
        <v>5100</v>
      </c>
      <c r="D67" s="382" t="s">
        <v>415</v>
      </c>
      <c r="E67" s="383"/>
      <c r="F67" s="204"/>
      <c r="G67" s="205"/>
      <c r="H67" s="58"/>
      <c r="I67" s="47"/>
      <c r="K67" s="78"/>
      <c r="L67" s="61"/>
      <c r="M67" s="210"/>
      <c r="N67" s="62"/>
      <c r="O67" s="59">
        <v>1376</v>
      </c>
      <c r="P67" s="60"/>
    </row>
    <row r="68" spans="1:16" ht="16.5" customHeight="1" x14ac:dyDescent="0.2">
      <c r="A68" s="53">
        <v>1</v>
      </c>
      <c r="B68" s="53">
        <v>4164</v>
      </c>
      <c r="C68" s="129" t="s">
        <v>5101</v>
      </c>
      <c r="D68" s="384"/>
      <c r="E68" s="385"/>
      <c r="F68" s="204" t="s">
        <v>397</v>
      </c>
      <c r="G68" s="205" t="s">
        <v>398</v>
      </c>
      <c r="H68" s="58">
        <v>1</v>
      </c>
      <c r="I68" s="47"/>
      <c r="K68" s="78"/>
      <c r="L68" s="49"/>
      <c r="M68" s="203"/>
      <c r="N68" s="50"/>
      <c r="O68" s="59">
        <v>1376</v>
      </c>
      <c r="P68" s="60"/>
    </row>
    <row r="69" spans="1:16" ht="16.5" customHeight="1" x14ac:dyDescent="0.2">
      <c r="A69" s="63">
        <v>1</v>
      </c>
      <c r="B69" s="63" t="s">
        <v>1797</v>
      </c>
      <c r="C69" s="131" t="s">
        <v>5102</v>
      </c>
      <c r="D69" s="384"/>
      <c r="E69" s="385"/>
      <c r="F69" s="206"/>
      <c r="G69" s="207"/>
      <c r="H69" s="70"/>
      <c r="I69" s="88"/>
      <c r="J69" s="89"/>
      <c r="K69" s="90"/>
      <c r="L69" s="380" t="s">
        <v>400</v>
      </c>
      <c r="M69" s="208" t="s">
        <v>398</v>
      </c>
      <c r="N69" s="67">
        <v>0.7</v>
      </c>
      <c r="O69" s="71">
        <v>963</v>
      </c>
      <c r="P69" s="72"/>
    </row>
    <row r="70" spans="1:16" ht="16.5" customHeight="1" x14ac:dyDescent="0.2">
      <c r="A70" s="63">
        <v>1</v>
      </c>
      <c r="B70" s="63" t="s">
        <v>1798</v>
      </c>
      <c r="C70" s="131" t="s">
        <v>5103</v>
      </c>
      <c r="D70" s="108">
        <v>1376</v>
      </c>
      <c r="E70" s="78" t="s">
        <v>394</v>
      </c>
      <c r="F70" s="206" t="s">
        <v>397</v>
      </c>
      <c r="G70" s="207" t="s">
        <v>398</v>
      </c>
      <c r="H70" s="70">
        <v>1</v>
      </c>
      <c r="I70" s="88"/>
      <c r="J70" s="89"/>
      <c r="K70" s="90"/>
      <c r="L70" s="381"/>
      <c r="M70" s="209"/>
      <c r="N70" s="75"/>
      <c r="O70" s="71">
        <v>963</v>
      </c>
      <c r="P70" s="72"/>
    </row>
    <row r="71" spans="1:16" ht="16.5" customHeight="1" x14ac:dyDescent="0.2">
      <c r="A71" s="53">
        <v>1</v>
      </c>
      <c r="B71" s="53">
        <v>4165</v>
      </c>
      <c r="C71" s="129" t="s">
        <v>5104</v>
      </c>
      <c r="D71" s="382" t="s">
        <v>416</v>
      </c>
      <c r="E71" s="383"/>
      <c r="F71" s="204"/>
      <c r="G71" s="205"/>
      <c r="H71" s="58"/>
      <c r="I71" s="47"/>
      <c r="K71" s="78"/>
      <c r="L71" s="61"/>
      <c r="M71" s="210"/>
      <c r="N71" s="62"/>
      <c r="O71" s="59">
        <v>1462</v>
      </c>
      <c r="P71" s="60"/>
    </row>
    <row r="72" spans="1:16" ht="16.5" customHeight="1" x14ac:dyDescent="0.2">
      <c r="A72" s="53">
        <v>1</v>
      </c>
      <c r="B72" s="53">
        <v>4166</v>
      </c>
      <c r="C72" s="129" t="s">
        <v>5105</v>
      </c>
      <c r="D72" s="384"/>
      <c r="E72" s="385"/>
      <c r="F72" s="204" t="s">
        <v>397</v>
      </c>
      <c r="G72" s="205" t="s">
        <v>398</v>
      </c>
      <c r="H72" s="58">
        <v>1</v>
      </c>
      <c r="I72" s="47"/>
      <c r="K72" s="78"/>
      <c r="L72" s="49"/>
      <c r="M72" s="203"/>
      <c r="N72" s="50"/>
      <c r="O72" s="59">
        <v>1462</v>
      </c>
      <c r="P72" s="60"/>
    </row>
    <row r="73" spans="1:16" ht="16.5" customHeight="1" x14ac:dyDescent="0.2">
      <c r="A73" s="63">
        <v>1</v>
      </c>
      <c r="B73" s="63" t="s">
        <v>1799</v>
      </c>
      <c r="C73" s="131" t="s">
        <v>5106</v>
      </c>
      <c r="D73" s="384"/>
      <c r="E73" s="385"/>
      <c r="F73" s="206"/>
      <c r="G73" s="207"/>
      <c r="H73" s="70"/>
      <c r="I73" s="88"/>
      <c r="J73" s="89"/>
      <c r="K73" s="90"/>
      <c r="L73" s="380" t="s">
        <v>400</v>
      </c>
      <c r="M73" s="208" t="s">
        <v>398</v>
      </c>
      <c r="N73" s="67">
        <v>0.7</v>
      </c>
      <c r="O73" s="71">
        <v>1023</v>
      </c>
      <c r="P73" s="72"/>
    </row>
    <row r="74" spans="1:16" ht="16.5" customHeight="1" x14ac:dyDescent="0.2">
      <c r="A74" s="63">
        <v>1</v>
      </c>
      <c r="B74" s="63" t="s">
        <v>1800</v>
      </c>
      <c r="C74" s="131" t="s">
        <v>5107</v>
      </c>
      <c r="D74" s="108">
        <v>1462</v>
      </c>
      <c r="E74" s="78" t="s">
        <v>394</v>
      </c>
      <c r="F74" s="206" t="s">
        <v>397</v>
      </c>
      <c r="G74" s="207" t="s">
        <v>398</v>
      </c>
      <c r="H74" s="70">
        <v>1</v>
      </c>
      <c r="I74" s="88"/>
      <c r="J74" s="89"/>
      <c r="K74" s="90"/>
      <c r="L74" s="381"/>
      <c r="M74" s="209"/>
      <c r="N74" s="75"/>
      <c r="O74" s="71">
        <v>1023</v>
      </c>
      <c r="P74" s="72"/>
    </row>
    <row r="75" spans="1:16" ht="16.5" customHeight="1" x14ac:dyDescent="0.2">
      <c r="A75" s="53">
        <v>1</v>
      </c>
      <c r="B75" s="53">
        <v>4167</v>
      </c>
      <c r="C75" s="129" t="s">
        <v>5108</v>
      </c>
      <c r="D75" s="382" t="s">
        <v>417</v>
      </c>
      <c r="E75" s="383"/>
      <c r="F75" s="204"/>
      <c r="G75" s="205"/>
      <c r="H75" s="58"/>
      <c r="I75" s="47"/>
      <c r="K75" s="78"/>
      <c r="L75" s="61"/>
      <c r="M75" s="210"/>
      <c r="N75" s="62"/>
      <c r="O75" s="59">
        <v>1548</v>
      </c>
      <c r="P75" s="60"/>
    </row>
    <row r="76" spans="1:16" ht="16.5" customHeight="1" x14ac:dyDescent="0.2">
      <c r="A76" s="53">
        <v>1</v>
      </c>
      <c r="B76" s="53">
        <v>4168</v>
      </c>
      <c r="C76" s="129" t="s">
        <v>5109</v>
      </c>
      <c r="D76" s="384"/>
      <c r="E76" s="385"/>
      <c r="F76" s="204" t="s">
        <v>397</v>
      </c>
      <c r="G76" s="205" t="s">
        <v>398</v>
      </c>
      <c r="H76" s="58">
        <v>1</v>
      </c>
      <c r="I76" s="47"/>
      <c r="K76" s="78"/>
      <c r="L76" s="49"/>
      <c r="M76" s="203"/>
      <c r="N76" s="50"/>
      <c r="O76" s="59">
        <v>1548</v>
      </c>
      <c r="P76" s="60"/>
    </row>
    <row r="77" spans="1:16" ht="16.5" customHeight="1" x14ac:dyDescent="0.2">
      <c r="A77" s="63">
        <v>1</v>
      </c>
      <c r="B77" s="63" t="s">
        <v>1801</v>
      </c>
      <c r="C77" s="131" t="s">
        <v>5110</v>
      </c>
      <c r="D77" s="384"/>
      <c r="E77" s="385"/>
      <c r="F77" s="206"/>
      <c r="G77" s="207"/>
      <c r="H77" s="70"/>
      <c r="I77" s="88"/>
      <c r="J77" s="89"/>
      <c r="K77" s="90"/>
      <c r="L77" s="380" t="s">
        <v>400</v>
      </c>
      <c r="M77" s="208" t="s">
        <v>398</v>
      </c>
      <c r="N77" s="67">
        <v>0.7</v>
      </c>
      <c r="O77" s="71">
        <v>1084</v>
      </c>
      <c r="P77" s="72"/>
    </row>
    <row r="78" spans="1:16" ht="16.5" customHeight="1" x14ac:dyDescent="0.2">
      <c r="A78" s="63">
        <v>1</v>
      </c>
      <c r="B78" s="63" t="s">
        <v>1802</v>
      </c>
      <c r="C78" s="131" t="s">
        <v>5111</v>
      </c>
      <c r="D78" s="147">
        <v>1548</v>
      </c>
      <c r="E78" s="125" t="s">
        <v>394</v>
      </c>
      <c r="F78" s="206" t="s">
        <v>397</v>
      </c>
      <c r="G78" s="207" t="s">
        <v>398</v>
      </c>
      <c r="H78" s="70">
        <v>1</v>
      </c>
      <c r="I78" s="88"/>
      <c r="J78" s="89"/>
      <c r="K78" s="90"/>
      <c r="L78" s="381"/>
      <c r="M78" s="209"/>
      <c r="N78" s="75"/>
      <c r="O78" s="71">
        <v>1084</v>
      </c>
      <c r="P78" s="72"/>
    </row>
    <row r="79" spans="1:16" ht="16.5" customHeight="1" x14ac:dyDescent="0.2">
      <c r="A79" s="44">
        <v>1</v>
      </c>
      <c r="B79" s="44">
        <v>4169</v>
      </c>
      <c r="C79" s="136" t="s">
        <v>5112</v>
      </c>
      <c r="D79" s="384" t="s">
        <v>418</v>
      </c>
      <c r="E79" s="385"/>
      <c r="F79" s="202"/>
      <c r="G79" s="203"/>
      <c r="H79" s="50"/>
      <c r="I79" s="47"/>
      <c r="K79" s="78"/>
      <c r="O79" s="51">
        <v>1634</v>
      </c>
      <c r="P79" s="60"/>
    </row>
    <row r="80" spans="1:16" ht="16.5" customHeight="1" x14ac:dyDescent="0.2">
      <c r="A80" s="53">
        <v>1</v>
      </c>
      <c r="B80" s="53">
        <v>4170</v>
      </c>
      <c r="C80" s="129" t="s">
        <v>5113</v>
      </c>
      <c r="D80" s="384"/>
      <c r="E80" s="385"/>
      <c r="F80" s="204" t="s">
        <v>397</v>
      </c>
      <c r="G80" s="205" t="s">
        <v>398</v>
      </c>
      <c r="H80" s="58">
        <v>1</v>
      </c>
      <c r="I80" s="47"/>
      <c r="K80" s="78"/>
      <c r="L80" s="49"/>
      <c r="M80" s="203"/>
      <c r="N80" s="50"/>
      <c r="O80" s="59">
        <v>1634</v>
      </c>
      <c r="P80" s="60"/>
    </row>
    <row r="81" spans="1:16" ht="16.5" customHeight="1" x14ac:dyDescent="0.2">
      <c r="A81" s="63">
        <v>1</v>
      </c>
      <c r="B81" s="63" t="s">
        <v>1803</v>
      </c>
      <c r="C81" s="131" t="s">
        <v>5114</v>
      </c>
      <c r="D81" s="384"/>
      <c r="E81" s="385"/>
      <c r="F81" s="206"/>
      <c r="G81" s="207"/>
      <c r="H81" s="70"/>
      <c r="I81" s="88"/>
      <c r="J81" s="89"/>
      <c r="K81" s="90"/>
      <c r="L81" s="380" t="s">
        <v>400</v>
      </c>
      <c r="M81" s="208" t="s">
        <v>398</v>
      </c>
      <c r="N81" s="67">
        <v>0.7</v>
      </c>
      <c r="O81" s="71">
        <v>1144</v>
      </c>
      <c r="P81" s="72"/>
    </row>
    <row r="82" spans="1:16" ht="16.5" customHeight="1" x14ac:dyDescent="0.2">
      <c r="A82" s="63">
        <v>1</v>
      </c>
      <c r="B82" s="63" t="s">
        <v>1804</v>
      </c>
      <c r="C82" s="131" t="s">
        <v>5115</v>
      </c>
      <c r="D82" s="108">
        <v>1634</v>
      </c>
      <c r="E82" s="78" t="s">
        <v>394</v>
      </c>
      <c r="F82" s="206" t="s">
        <v>397</v>
      </c>
      <c r="G82" s="207" t="s">
        <v>398</v>
      </c>
      <c r="H82" s="70">
        <v>1</v>
      </c>
      <c r="I82" s="88"/>
      <c r="J82" s="89"/>
      <c r="K82" s="90"/>
      <c r="L82" s="381"/>
      <c r="M82" s="209"/>
      <c r="N82" s="75"/>
      <c r="O82" s="71">
        <v>1144</v>
      </c>
      <c r="P82" s="72"/>
    </row>
    <row r="83" spans="1:16" ht="16.5" customHeight="1" x14ac:dyDescent="0.2">
      <c r="A83" s="53">
        <v>1</v>
      </c>
      <c r="B83" s="53">
        <v>4171</v>
      </c>
      <c r="C83" s="129" t="s">
        <v>5116</v>
      </c>
      <c r="D83" s="382" t="s">
        <v>419</v>
      </c>
      <c r="E83" s="383"/>
      <c r="F83" s="204"/>
      <c r="G83" s="205"/>
      <c r="H83" s="58"/>
      <c r="I83" s="47"/>
      <c r="K83" s="78"/>
      <c r="L83" s="61"/>
      <c r="M83" s="210"/>
      <c r="N83" s="62"/>
      <c r="O83" s="59">
        <v>1720</v>
      </c>
      <c r="P83" s="60"/>
    </row>
    <row r="84" spans="1:16" ht="16.5" customHeight="1" x14ac:dyDescent="0.2">
      <c r="A84" s="53">
        <v>1</v>
      </c>
      <c r="B84" s="53">
        <v>4172</v>
      </c>
      <c r="C84" s="129" t="s">
        <v>5117</v>
      </c>
      <c r="D84" s="384"/>
      <c r="E84" s="385"/>
      <c r="F84" s="204" t="s">
        <v>397</v>
      </c>
      <c r="G84" s="205" t="s">
        <v>398</v>
      </c>
      <c r="H84" s="58">
        <v>1</v>
      </c>
      <c r="I84" s="47"/>
      <c r="K84" s="78"/>
      <c r="L84" s="49"/>
      <c r="M84" s="203"/>
      <c r="N84" s="50"/>
      <c r="O84" s="59">
        <v>1720</v>
      </c>
      <c r="P84" s="60"/>
    </row>
    <row r="85" spans="1:16" ht="16.5" customHeight="1" x14ac:dyDescent="0.2">
      <c r="A85" s="63">
        <v>1</v>
      </c>
      <c r="B85" s="63" t="s">
        <v>1805</v>
      </c>
      <c r="C85" s="131" t="s">
        <v>5118</v>
      </c>
      <c r="D85" s="384"/>
      <c r="E85" s="385"/>
      <c r="F85" s="206"/>
      <c r="G85" s="207"/>
      <c r="H85" s="70"/>
      <c r="I85" s="88"/>
      <c r="J85" s="89"/>
      <c r="K85" s="90"/>
      <c r="L85" s="380" t="s">
        <v>400</v>
      </c>
      <c r="M85" s="208" t="s">
        <v>398</v>
      </c>
      <c r="N85" s="67">
        <v>0.7</v>
      </c>
      <c r="O85" s="71">
        <v>1204</v>
      </c>
      <c r="P85" s="72"/>
    </row>
    <row r="86" spans="1:16" ht="16.5" customHeight="1" x14ac:dyDescent="0.2">
      <c r="A86" s="63">
        <v>1</v>
      </c>
      <c r="B86" s="63" t="s">
        <v>1806</v>
      </c>
      <c r="C86" s="131" t="s">
        <v>5119</v>
      </c>
      <c r="D86" s="108">
        <v>1720</v>
      </c>
      <c r="E86" s="78" t="s">
        <v>394</v>
      </c>
      <c r="F86" s="206" t="s">
        <v>397</v>
      </c>
      <c r="G86" s="207" t="s">
        <v>398</v>
      </c>
      <c r="H86" s="70">
        <v>1</v>
      </c>
      <c r="I86" s="88"/>
      <c r="J86" s="89"/>
      <c r="K86" s="90"/>
      <c r="L86" s="381"/>
      <c r="M86" s="209"/>
      <c r="N86" s="75"/>
      <c r="O86" s="71">
        <v>1204</v>
      </c>
      <c r="P86" s="72"/>
    </row>
    <row r="87" spans="1:16" ht="16.5" customHeight="1" x14ac:dyDescent="0.2">
      <c r="A87" s="53">
        <v>1</v>
      </c>
      <c r="B87" s="53">
        <v>4173</v>
      </c>
      <c r="C87" s="129" t="s">
        <v>5120</v>
      </c>
      <c r="D87" s="382" t="s">
        <v>420</v>
      </c>
      <c r="E87" s="383"/>
      <c r="F87" s="204"/>
      <c r="G87" s="205"/>
      <c r="H87" s="58"/>
      <c r="I87" s="47"/>
      <c r="K87" s="78"/>
      <c r="L87" s="61"/>
      <c r="M87" s="210"/>
      <c r="N87" s="62"/>
      <c r="O87" s="59">
        <v>1806</v>
      </c>
      <c r="P87" s="60"/>
    </row>
    <row r="88" spans="1:16" ht="16.5" customHeight="1" x14ac:dyDescent="0.2">
      <c r="A88" s="53">
        <v>1</v>
      </c>
      <c r="B88" s="53">
        <v>4174</v>
      </c>
      <c r="C88" s="129" t="s">
        <v>5121</v>
      </c>
      <c r="D88" s="384"/>
      <c r="E88" s="385"/>
      <c r="F88" s="204" t="s">
        <v>397</v>
      </c>
      <c r="G88" s="205" t="s">
        <v>398</v>
      </c>
      <c r="H88" s="58">
        <v>1</v>
      </c>
      <c r="I88" s="47"/>
      <c r="K88" s="78"/>
      <c r="L88" s="49"/>
      <c r="M88" s="203"/>
      <c r="N88" s="50"/>
      <c r="O88" s="59">
        <v>1806</v>
      </c>
      <c r="P88" s="60"/>
    </row>
    <row r="89" spans="1:16" ht="16.5" customHeight="1" x14ac:dyDescent="0.2">
      <c r="A89" s="63">
        <v>1</v>
      </c>
      <c r="B89" s="63" t="s">
        <v>1807</v>
      </c>
      <c r="C89" s="131" t="s">
        <v>5122</v>
      </c>
      <c r="D89" s="384"/>
      <c r="E89" s="385"/>
      <c r="F89" s="206"/>
      <c r="G89" s="207"/>
      <c r="H89" s="70"/>
      <c r="I89" s="88"/>
      <c r="J89" s="89"/>
      <c r="K89" s="90"/>
      <c r="L89" s="380" t="s">
        <v>400</v>
      </c>
      <c r="M89" s="208" t="s">
        <v>398</v>
      </c>
      <c r="N89" s="67">
        <v>0.7</v>
      </c>
      <c r="O89" s="71">
        <v>1264</v>
      </c>
      <c r="P89" s="72"/>
    </row>
    <row r="90" spans="1:16" ht="16.5" customHeight="1" x14ac:dyDescent="0.2">
      <c r="A90" s="63">
        <v>1</v>
      </c>
      <c r="B90" s="63" t="s">
        <v>1808</v>
      </c>
      <c r="C90" s="131" t="s">
        <v>5123</v>
      </c>
      <c r="D90" s="147">
        <v>1806</v>
      </c>
      <c r="E90" s="125" t="s">
        <v>394</v>
      </c>
      <c r="F90" s="206" t="s">
        <v>397</v>
      </c>
      <c r="G90" s="207" t="s">
        <v>398</v>
      </c>
      <c r="H90" s="70">
        <v>1</v>
      </c>
      <c r="I90" s="73"/>
      <c r="J90" s="75"/>
      <c r="K90" s="92"/>
      <c r="L90" s="381"/>
      <c r="M90" s="209"/>
      <c r="N90" s="75"/>
      <c r="O90" s="71">
        <v>1264</v>
      </c>
      <c r="P90" s="79"/>
    </row>
    <row r="91" spans="1:16" ht="16.5" customHeight="1" x14ac:dyDescent="0.2">
      <c r="A91" s="93"/>
      <c r="B91" s="93"/>
      <c r="C91" s="94"/>
      <c r="O91" s="96"/>
      <c r="P91" s="97"/>
    </row>
    <row r="92" spans="1:16" ht="16.5" customHeight="1" x14ac:dyDescent="0.2">
      <c r="A92" s="93"/>
      <c r="B92" s="93"/>
      <c r="C92" s="94"/>
      <c r="O92" s="96"/>
      <c r="P92" s="97"/>
    </row>
    <row r="93" spans="1:16" ht="16.5" customHeight="1" x14ac:dyDescent="0.2">
      <c r="A93" s="93"/>
      <c r="B93" s="98" t="s">
        <v>2695</v>
      </c>
      <c r="C93" s="94"/>
      <c r="D93" s="186"/>
      <c r="O93" s="96"/>
      <c r="P93" s="97"/>
    </row>
    <row r="94" spans="1:16" ht="16.5" customHeight="1" x14ac:dyDescent="0.2">
      <c r="A94" s="99" t="s">
        <v>386</v>
      </c>
      <c r="B94" s="32"/>
      <c r="C94" s="100" t="s">
        <v>387</v>
      </c>
      <c r="D94" s="139"/>
      <c r="E94" s="34"/>
      <c r="F94" s="34"/>
      <c r="G94" s="82"/>
      <c r="H94" s="139" t="s">
        <v>388</v>
      </c>
      <c r="I94" s="34"/>
      <c r="J94" s="35"/>
      <c r="K94" s="34"/>
      <c r="L94" s="34"/>
      <c r="M94" s="82"/>
      <c r="N94" s="35"/>
      <c r="O94" s="36" t="s">
        <v>389</v>
      </c>
      <c r="P94" s="33" t="s">
        <v>390</v>
      </c>
    </row>
    <row r="95" spans="1:16" ht="16.5" customHeight="1" x14ac:dyDescent="0.2">
      <c r="A95" s="37" t="s">
        <v>391</v>
      </c>
      <c r="B95" s="37" t="s">
        <v>392</v>
      </c>
      <c r="C95" s="101"/>
      <c r="D95" s="121"/>
      <c r="E95" s="40"/>
      <c r="F95" s="40"/>
      <c r="G95" s="201"/>
      <c r="H95" s="41"/>
      <c r="I95" s="40"/>
      <c r="J95" s="41"/>
      <c r="K95" s="40"/>
      <c r="L95" s="40"/>
      <c r="M95" s="201"/>
      <c r="N95" s="41"/>
      <c r="O95" s="42" t="s">
        <v>393</v>
      </c>
      <c r="P95" s="43" t="s">
        <v>394</v>
      </c>
    </row>
    <row r="96" spans="1:16" ht="16.5" customHeight="1" x14ac:dyDescent="0.2">
      <c r="A96" s="44">
        <v>1</v>
      </c>
      <c r="B96" s="44">
        <v>4175</v>
      </c>
      <c r="C96" s="136" t="s">
        <v>5124</v>
      </c>
      <c r="D96" s="384" t="s">
        <v>421</v>
      </c>
      <c r="E96" s="385"/>
      <c r="F96" s="202"/>
      <c r="G96" s="203"/>
      <c r="H96" s="50"/>
      <c r="I96" s="83" t="s">
        <v>422</v>
      </c>
      <c r="K96" s="78"/>
      <c r="L96" s="47"/>
      <c r="O96" s="51">
        <v>108</v>
      </c>
      <c r="P96" s="52" t="s">
        <v>396</v>
      </c>
    </row>
    <row r="97" spans="1:16" ht="16.5" customHeight="1" x14ac:dyDescent="0.2">
      <c r="A97" s="53">
        <v>1</v>
      </c>
      <c r="B97" s="53">
        <v>4176</v>
      </c>
      <c r="C97" s="129" t="s">
        <v>5125</v>
      </c>
      <c r="D97" s="384"/>
      <c r="E97" s="385"/>
      <c r="F97" s="204" t="s">
        <v>397</v>
      </c>
      <c r="G97" s="205" t="s">
        <v>398</v>
      </c>
      <c r="H97" s="58">
        <v>1</v>
      </c>
      <c r="I97" s="83" t="s">
        <v>398</v>
      </c>
      <c r="J97" s="26">
        <v>0.25</v>
      </c>
      <c r="K97" s="345" t="s">
        <v>423</v>
      </c>
      <c r="L97" s="55"/>
      <c r="M97" s="203"/>
      <c r="N97" s="50"/>
      <c r="O97" s="59">
        <v>108</v>
      </c>
      <c r="P97" s="60"/>
    </row>
    <row r="98" spans="1:16" ht="16.5" customHeight="1" x14ac:dyDescent="0.2">
      <c r="A98" s="63">
        <v>1</v>
      </c>
      <c r="B98" s="63" t="s">
        <v>1809</v>
      </c>
      <c r="C98" s="131" t="s">
        <v>5126</v>
      </c>
      <c r="D98" s="384"/>
      <c r="E98" s="385"/>
      <c r="F98" s="206"/>
      <c r="G98" s="207"/>
      <c r="H98" s="70"/>
      <c r="I98" s="47"/>
      <c r="K98" s="345"/>
      <c r="L98" s="359" t="s">
        <v>400</v>
      </c>
      <c r="M98" s="208" t="s">
        <v>398</v>
      </c>
      <c r="N98" s="67">
        <v>0.7</v>
      </c>
      <c r="O98" s="71">
        <v>76</v>
      </c>
      <c r="P98" s="72"/>
    </row>
    <row r="99" spans="1:16" ht="16.5" customHeight="1" x14ac:dyDescent="0.2">
      <c r="A99" s="63">
        <v>1</v>
      </c>
      <c r="B99" s="63" t="s">
        <v>1810</v>
      </c>
      <c r="C99" s="131" t="s">
        <v>5127</v>
      </c>
      <c r="D99" s="108">
        <v>86</v>
      </c>
      <c r="E99" s="78" t="s">
        <v>394</v>
      </c>
      <c r="F99" s="206" t="s">
        <v>397</v>
      </c>
      <c r="G99" s="207" t="s">
        <v>398</v>
      </c>
      <c r="H99" s="70">
        <v>1</v>
      </c>
      <c r="I99" s="47"/>
      <c r="K99" s="78"/>
      <c r="L99" s="360"/>
      <c r="M99" s="209"/>
      <c r="N99" s="75"/>
      <c r="O99" s="71">
        <v>76</v>
      </c>
      <c r="P99" s="72"/>
    </row>
    <row r="100" spans="1:16" ht="16.5" customHeight="1" x14ac:dyDescent="0.2">
      <c r="A100" s="53">
        <v>1</v>
      </c>
      <c r="B100" s="53">
        <v>4177</v>
      </c>
      <c r="C100" s="129" t="s">
        <v>5128</v>
      </c>
      <c r="D100" s="382" t="s">
        <v>424</v>
      </c>
      <c r="E100" s="383"/>
      <c r="F100" s="204"/>
      <c r="G100" s="205"/>
      <c r="H100" s="58"/>
      <c r="I100" s="47"/>
      <c r="K100" s="78"/>
      <c r="L100" s="77"/>
      <c r="M100" s="210"/>
      <c r="N100" s="62"/>
      <c r="O100" s="59">
        <v>215</v>
      </c>
      <c r="P100" s="60"/>
    </row>
    <row r="101" spans="1:16" ht="16.5" customHeight="1" x14ac:dyDescent="0.2">
      <c r="A101" s="53">
        <v>1</v>
      </c>
      <c r="B101" s="53">
        <v>4178</v>
      </c>
      <c r="C101" s="129" t="s">
        <v>5129</v>
      </c>
      <c r="D101" s="384"/>
      <c r="E101" s="385"/>
      <c r="F101" s="204" t="s">
        <v>397</v>
      </c>
      <c r="G101" s="205" t="s">
        <v>398</v>
      </c>
      <c r="H101" s="58">
        <v>1</v>
      </c>
      <c r="I101" s="47"/>
      <c r="K101" s="78"/>
      <c r="L101" s="55"/>
      <c r="M101" s="203"/>
      <c r="N101" s="50"/>
      <c r="O101" s="59">
        <v>215</v>
      </c>
      <c r="P101" s="60"/>
    </row>
    <row r="102" spans="1:16" ht="16.5" customHeight="1" x14ac:dyDescent="0.2">
      <c r="A102" s="63">
        <v>1</v>
      </c>
      <c r="B102" s="63" t="s">
        <v>1811</v>
      </c>
      <c r="C102" s="131" t="s">
        <v>5130</v>
      </c>
      <c r="D102" s="384"/>
      <c r="E102" s="385"/>
      <c r="F102" s="206"/>
      <c r="G102" s="207"/>
      <c r="H102" s="70"/>
      <c r="I102" s="47"/>
      <c r="K102" s="78"/>
      <c r="L102" s="359" t="s">
        <v>400</v>
      </c>
      <c r="M102" s="208" t="s">
        <v>398</v>
      </c>
      <c r="N102" s="67">
        <v>0.7</v>
      </c>
      <c r="O102" s="71">
        <v>151</v>
      </c>
      <c r="P102" s="72"/>
    </row>
    <row r="103" spans="1:16" ht="16.5" customHeight="1" x14ac:dyDescent="0.2">
      <c r="A103" s="63">
        <v>1</v>
      </c>
      <c r="B103" s="63" t="s">
        <v>1812</v>
      </c>
      <c r="C103" s="131" t="s">
        <v>5131</v>
      </c>
      <c r="D103" s="108">
        <v>172</v>
      </c>
      <c r="E103" s="78" t="s">
        <v>394</v>
      </c>
      <c r="F103" s="206" t="s">
        <v>397</v>
      </c>
      <c r="G103" s="207" t="s">
        <v>398</v>
      </c>
      <c r="H103" s="70">
        <v>1</v>
      </c>
      <c r="I103" s="47"/>
      <c r="K103" s="78"/>
      <c r="L103" s="360"/>
      <c r="M103" s="209"/>
      <c r="N103" s="75"/>
      <c r="O103" s="71">
        <v>151</v>
      </c>
      <c r="P103" s="72"/>
    </row>
    <row r="104" spans="1:16" ht="16.5" customHeight="1" x14ac:dyDescent="0.2">
      <c r="A104" s="53">
        <v>1</v>
      </c>
      <c r="B104" s="53">
        <v>4179</v>
      </c>
      <c r="C104" s="129" t="s">
        <v>5132</v>
      </c>
      <c r="D104" s="382" t="s">
        <v>425</v>
      </c>
      <c r="E104" s="383"/>
      <c r="F104" s="204"/>
      <c r="G104" s="205"/>
      <c r="H104" s="58"/>
      <c r="I104" s="47"/>
      <c r="K104" s="78"/>
      <c r="L104" s="77"/>
      <c r="M104" s="210"/>
      <c r="N104" s="62"/>
      <c r="O104" s="59">
        <v>323</v>
      </c>
      <c r="P104" s="60"/>
    </row>
    <row r="105" spans="1:16" ht="16.5" customHeight="1" x14ac:dyDescent="0.2">
      <c r="A105" s="53">
        <v>1</v>
      </c>
      <c r="B105" s="53">
        <v>4180</v>
      </c>
      <c r="C105" s="129" t="s">
        <v>5133</v>
      </c>
      <c r="D105" s="384"/>
      <c r="E105" s="385"/>
      <c r="F105" s="204" t="s">
        <v>397</v>
      </c>
      <c r="G105" s="205" t="s">
        <v>398</v>
      </c>
      <c r="H105" s="58">
        <v>1</v>
      </c>
      <c r="I105" s="47"/>
      <c r="K105" s="78"/>
      <c r="L105" s="55"/>
      <c r="M105" s="203"/>
      <c r="N105" s="50"/>
      <c r="O105" s="59">
        <v>323</v>
      </c>
      <c r="P105" s="60"/>
    </row>
    <row r="106" spans="1:16" ht="16.5" customHeight="1" x14ac:dyDescent="0.2">
      <c r="A106" s="63">
        <v>1</v>
      </c>
      <c r="B106" s="63" t="s">
        <v>1813</v>
      </c>
      <c r="C106" s="131" t="s">
        <v>5134</v>
      </c>
      <c r="D106" s="384"/>
      <c r="E106" s="385"/>
      <c r="F106" s="206"/>
      <c r="G106" s="207"/>
      <c r="H106" s="70"/>
      <c r="I106" s="47"/>
      <c r="K106" s="78"/>
      <c r="L106" s="359" t="s">
        <v>400</v>
      </c>
      <c r="M106" s="208" t="s">
        <v>398</v>
      </c>
      <c r="N106" s="67">
        <v>0.7</v>
      </c>
      <c r="O106" s="71">
        <v>226</v>
      </c>
      <c r="P106" s="72"/>
    </row>
    <row r="107" spans="1:16" ht="16.5" customHeight="1" x14ac:dyDescent="0.2">
      <c r="A107" s="63">
        <v>1</v>
      </c>
      <c r="B107" s="63" t="s">
        <v>1814</v>
      </c>
      <c r="C107" s="131" t="s">
        <v>5135</v>
      </c>
      <c r="D107" s="108">
        <v>258</v>
      </c>
      <c r="E107" s="78" t="s">
        <v>394</v>
      </c>
      <c r="F107" s="206" t="s">
        <v>397</v>
      </c>
      <c r="G107" s="207" t="s">
        <v>398</v>
      </c>
      <c r="H107" s="70">
        <v>1</v>
      </c>
      <c r="I107" s="47"/>
      <c r="K107" s="78"/>
      <c r="L107" s="360"/>
      <c r="M107" s="209"/>
      <c r="N107" s="75"/>
      <c r="O107" s="71">
        <v>226</v>
      </c>
      <c r="P107" s="72"/>
    </row>
    <row r="108" spans="1:16" ht="16.5" customHeight="1" x14ac:dyDescent="0.2">
      <c r="A108" s="53">
        <v>1</v>
      </c>
      <c r="B108" s="53">
        <v>4181</v>
      </c>
      <c r="C108" s="129" t="s">
        <v>5136</v>
      </c>
      <c r="D108" s="382" t="s">
        <v>426</v>
      </c>
      <c r="E108" s="383"/>
      <c r="F108" s="204"/>
      <c r="G108" s="205"/>
      <c r="H108" s="58"/>
      <c r="I108" s="47"/>
      <c r="K108" s="78"/>
      <c r="L108" s="77"/>
      <c r="M108" s="210"/>
      <c r="N108" s="62"/>
      <c r="O108" s="59">
        <v>430</v>
      </c>
      <c r="P108" s="60"/>
    </row>
    <row r="109" spans="1:16" ht="16.5" customHeight="1" x14ac:dyDescent="0.2">
      <c r="A109" s="53">
        <v>1</v>
      </c>
      <c r="B109" s="53">
        <v>4182</v>
      </c>
      <c r="C109" s="129" t="s">
        <v>5137</v>
      </c>
      <c r="D109" s="384"/>
      <c r="E109" s="385"/>
      <c r="F109" s="204" t="s">
        <v>397</v>
      </c>
      <c r="G109" s="205" t="s">
        <v>398</v>
      </c>
      <c r="H109" s="58">
        <v>1</v>
      </c>
      <c r="I109" s="47"/>
      <c r="K109" s="78"/>
      <c r="L109" s="55"/>
      <c r="M109" s="203"/>
      <c r="N109" s="50"/>
      <c r="O109" s="59">
        <v>430</v>
      </c>
      <c r="P109" s="60"/>
    </row>
    <row r="110" spans="1:16" ht="16.5" customHeight="1" x14ac:dyDescent="0.2">
      <c r="A110" s="63">
        <v>1</v>
      </c>
      <c r="B110" s="63" t="s">
        <v>1815</v>
      </c>
      <c r="C110" s="131" t="s">
        <v>5138</v>
      </c>
      <c r="D110" s="384"/>
      <c r="E110" s="385"/>
      <c r="F110" s="206"/>
      <c r="G110" s="207"/>
      <c r="H110" s="70"/>
      <c r="I110" s="47"/>
      <c r="K110" s="78"/>
      <c r="L110" s="359" t="s">
        <v>400</v>
      </c>
      <c r="M110" s="208" t="s">
        <v>398</v>
      </c>
      <c r="N110" s="67">
        <v>0.7</v>
      </c>
      <c r="O110" s="71">
        <v>301</v>
      </c>
      <c r="P110" s="72"/>
    </row>
    <row r="111" spans="1:16" ht="16.5" customHeight="1" x14ac:dyDescent="0.2">
      <c r="A111" s="63">
        <v>1</v>
      </c>
      <c r="B111" s="63" t="s">
        <v>1816</v>
      </c>
      <c r="C111" s="131" t="s">
        <v>5139</v>
      </c>
      <c r="D111" s="108">
        <v>344</v>
      </c>
      <c r="E111" s="78" t="s">
        <v>394</v>
      </c>
      <c r="F111" s="206" t="s">
        <v>397</v>
      </c>
      <c r="G111" s="207" t="s">
        <v>398</v>
      </c>
      <c r="H111" s="70">
        <v>1</v>
      </c>
      <c r="I111" s="47"/>
      <c r="K111" s="78"/>
      <c r="L111" s="360"/>
      <c r="M111" s="209"/>
      <c r="N111" s="75"/>
      <c r="O111" s="71">
        <v>301</v>
      </c>
      <c r="P111" s="72"/>
    </row>
    <row r="112" spans="1:16" ht="16.5" customHeight="1" x14ac:dyDescent="0.2">
      <c r="A112" s="53">
        <v>1</v>
      </c>
      <c r="B112" s="53">
        <v>4183</v>
      </c>
      <c r="C112" s="129" t="s">
        <v>5140</v>
      </c>
      <c r="D112" s="382" t="s">
        <v>427</v>
      </c>
      <c r="E112" s="383"/>
      <c r="F112" s="204"/>
      <c r="G112" s="205"/>
      <c r="H112" s="58"/>
      <c r="I112" s="47"/>
      <c r="K112" s="78"/>
      <c r="L112" s="77"/>
      <c r="M112" s="210"/>
      <c r="N112" s="62"/>
      <c r="O112" s="59">
        <v>538</v>
      </c>
      <c r="P112" s="60"/>
    </row>
    <row r="113" spans="1:16" ht="16.5" customHeight="1" x14ac:dyDescent="0.2">
      <c r="A113" s="53">
        <v>1</v>
      </c>
      <c r="B113" s="53">
        <v>4184</v>
      </c>
      <c r="C113" s="129" t="s">
        <v>5141</v>
      </c>
      <c r="D113" s="384"/>
      <c r="E113" s="385"/>
      <c r="F113" s="204" t="s">
        <v>397</v>
      </c>
      <c r="G113" s="205" t="s">
        <v>398</v>
      </c>
      <c r="H113" s="58">
        <v>1</v>
      </c>
      <c r="I113" s="47"/>
      <c r="K113" s="78"/>
      <c r="L113" s="55"/>
      <c r="M113" s="203"/>
      <c r="N113" s="50"/>
      <c r="O113" s="59">
        <v>538</v>
      </c>
      <c r="P113" s="60"/>
    </row>
    <row r="114" spans="1:16" ht="16.5" customHeight="1" x14ac:dyDescent="0.2">
      <c r="A114" s="63">
        <v>1</v>
      </c>
      <c r="B114" s="63" t="s">
        <v>1817</v>
      </c>
      <c r="C114" s="131" t="s">
        <v>5142</v>
      </c>
      <c r="D114" s="384"/>
      <c r="E114" s="385"/>
      <c r="F114" s="206"/>
      <c r="G114" s="207"/>
      <c r="H114" s="70"/>
      <c r="I114" s="47"/>
      <c r="K114" s="78"/>
      <c r="L114" s="359" t="s">
        <v>400</v>
      </c>
      <c r="M114" s="208" t="s">
        <v>398</v>
      </c>
      <c r="N114" s="67">
        <v>0.7</v>
      </c>
      <c r="O114" s="71">
        <v>377</v>
      </c>
      <c r="P114" s="72"/>
    </row>
    <row r="115" spans="1:16" ht="16.5" customHeight="1" x14ac:dyDescent="0.2">
      <c r="A115" s="63">
        <v>1</v>
      </c>
      <c r="B115" s="63" t="s">
        <v>1818</v>
      </c>
      <c r="C115" s="131" t="s">
        <v>5143</v>
      </c>
      <c r="D115" s="147">
        <v>430</v>
      </c>
      <c r="E115" s="125" t="s">
        <v>394</v>
      </c>
      <c r="F115" s="206" t="s">
        <v>397</v>
      </c>
      <c r="G115" s="207" t="s">
        <v>398</v>
      </c>
      <c r="H115" s="70">
        <v>1</v>
      </c>
      <c r="I115" s="55"/>
      <c r="J115" s="50"/>
      <c r="K115" s="125"/>
      <c r="L115" s="360"/>
      <c r="M115" s="209"/>
      <c r="N115" s="75"/>
      <c r="O115" s="71">
        <v>377</v>
      </c>
      <c r="P115" s="79"/>
    </row>
    <row r="116" spans="1:16" ht="16.5" customHeight="1" x14ac:dyDescent="0.2"/>
    <row r="117" spans="1:16" ht="16.5" customHeight="1" x14ac:dyDescent="0.2"/>
  </sheetData>
  <mergeCells count="53">
    <mergeCell ref="D108:E110"/>
    <mergeCell ref="L110:L111"/>
    <mergeCell ref="D112:E114"/>
    <mergeCell ref="L114:L115"/>
    <mergeCell ref="D96:E98"/>
    <mergeCell ref="K97:K98"/>
    <mergeCell ref="L98:L99"/>
    <mergeCell ref="D100:E102"/>
    <mergeCell ref="L102:L103"/>
    <mergeCell ref="D104:E106"/>
    <mergeCell ref="L106:L107"/>
    <mergeCell ref="D79:E81"/>
    <mergeCell ref="L81:L82"/>
    <mergeCell ref="D83:E85"/>
    <mergeCell ref="L85:L86"/>
    <mergeCell ref="D87:E89"/>
    <mergeCell ref="L89:L90"/>
    <mergeCell ref="D67:E69"/>
    <mergeCell ref="L69:L70"/>
    <mergeCell ref="D71:E73"/>
    <mergeCell ref="L73:L74"/>
    <mergeCell ref="D75:E77"/>
    <mergeCell ref="L77:L78"/>
    <mergeCell ref="D55:E57"/>
    <mergeCell ref="L57:L58"/>
    <mergeCell ref="D59:E61"/>
    <mergeCell ref="L61:L62"/>
    <mergeCell ref="D63:E65"/>
    <mergeCell ref="L65:L66"/>
    <mergeCell ref="D43:E45"/>
    <mergeCell ref="L45:L46"/>
    <mergeCell ref="D47:E49"/>
    <mergeCell ref="L49:L50"/>
    <mergeCell ref="D51:E53"/>
    <mergeCell ref="L53:L54"/>
    <mergeCell ref="D31:E33"/>
    <mergeCell ref="L33:L34"/>
    <mergeCell ref="D35:E37"/>
    <mergeCell ref="L37:L38"/>
    <mergeCell ref="D39:E41"/>
    <mergeCell ref="L41:L42"/>
    <mergeCell ref="D19:E21"/>
    <mergeCell ref="L21:L22"/>
    <mergeCell ref="D23:E25"/>
    <mergeCell ref="L25:L26"/>
    <mergeCell ref="D27:E29"/>
    <mergeCell ref="L29:L30"/>
    <mergeCell ref="D7:E9"/>
    <mergeCell ref="L9:L10"/>
    <mergeCell ref="D11:E13"/>
    <mergeCell ref="L13:L14"/>
    <mergeCell ref="D15:E17"/>
    <mergeCell ref="L17:L18"/>
  </mergeCells>
  <phoneticPr fontId="1"/>
  <printOptions horizontalCentered="1"/>
  <pageMargins left="0.70866141732283472" right="0.70866141732283472" top="0.74803149606299213" bottom="0.74803149606299213" header="0.31496062992125984" footer="0.31496062992125984"/>
  <pageSetup paperSize="9" scale="61" fitToHeight="0" orientation="portrait" r:id="rId1"/>
  <headerFooter>
    <oddFooter>&amp;C&amp;"ＭＳ Ｐゴシック"&amp;14&amp;P</oddFooter>
  </headerFooter>
  <rowBreaks count="1" manualBreakCount="1">
    <brk id="90" max="1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101"/>
  <sheetViews>
    <sheetView view="pageBreakPreview" topLeftCell="A77"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37.44140625" style="23" customWidth="1"/>
    <col min="4" max="4" width="4.88671875" style="185" customWidth="1"/>
    <col min="5" max="5" width="4.88671875" style="23" customWidth="1"/>
    <col min="6" max="6" width="26.88671875" style="27" bestFit="1" customWidth="1"/>
    <col min="7" max="7" width="2.44140625" style="29" customWidth="1"/>
    <col min="8" max="8" width="5.88671875" style="26" bestFit="1" customWidth="1"/>
    <col min="9" max="9" width="2.44140625" style="29" customWidth="1"/>
    <col min="10" max="10" width="3.88671875" style="25" customWidth="1"/>
    <col min="11" max="11" width="4.6640625" style="26" customWidth="1"/>
    <col min="12" max="12" width="17.88671875" style="25" customWidth="1"/>
    <col min="13" max="13" width="2.44140625" style="29" customWidth="1"/>
    <col min="14" max="14" width="4.88671875" style="26" bestFit="1" customWidth="1"/>
    <col min="15" max="15" width="7.109375" style="28" customWidth="1"/>
    <col min="16" max="16" width="8.6640625" style="29" customWidth="1"/>
    <col min="17" max="16384" width="8.88671875" style="25"/>
  </cols>
  <sheetData>
    <row r="1" spans="1:16" ht="17.100000000000001" customHeight="1" x14ac:dyDescent="0.2"/>
    <row r="2" spans="1:16" ht="17.100000000000001" customHeight="1" x14ac:dyDescent="0.2"/>
    <row r="3" spans="1:16" ht="17.100000000000001" customHeight="1" x14ac:dyDescent="0.2"/>
    <row r="4" spans="1:16" ht="17.100000000000001" customHeight="1" x14ac:dyDescent="0.2">
      <c r="B4" s="30" t="s">
        <v>6704</v>
      </c>
    </row>
    <row r="5" spans="1:16" ht="16.5" customHeight="1" x14ac:dyDescent="0.2">
      <c r="A5" s="31" t="s">
        <v>386</v>
      </c>
      <c r="B5" s="32"/>
      <c r="C5" s="33" t="s">
        <v>387</v>
      </c>
      <c r="D5" s="199" t="s">
        <v>388</v>
      </c>
      <c r="E5" s="34"/>
      <c r="F5" s="34"/>
      <c r="G5" s="34"/>
      <c r="H5" s="35"/>
      <c r="I5" s="34"/>
      <c r="J5" s="34"/>
      <c r="K5" s="35"/>
      <c r="L5" s="34"/>
      <c r="M5" s="34"/>
      <c r="N5" s="35"/>
      <c r="O5" s="36" t="s">
        <v>389</v>
      </c>
      <c r="P5" s="33" t="s">
        <v>390</v>
      </c>
    </row>
    <row r="6" spans="1:16" ht="16.5" customHeight="1" x14ac:dyDescent="0.2">
      <c r="A6" s="37" t="s">
        <v>391</v>
      </c>
      <c r="B6" s="37" t="s">
        <v>392</v>
      </c>
      <c r="C6" s="38"/>
      <c r="D6" s="200"/>
      <c r="E6" s="40"/>
      <c r="F6" s="40"/>
      <c r="G6" s="201"/>
      <c r="H6" s="41"/>
      <c r="I6" s="201"/>
      <c r="J6" s="40"/>
      <c r="K6" s="41"/>
      <c r="L6" s="40"/>
      <c r="M6" s="201"/>
      <c r="N6" s="41"/>
      <c r="O6" s="42" t="s">
        <v>393</v>
      </c>
      <c r="P6" s="43" t="s">
        <v>394</v>
      </c>
    </row>
    <row r="7" spans="1:16" ht="16.5" customHeight="1" x14ac:dyDescent="0.2">
      <c r="A7" s="44">
        <v>1</v>
      </c>
      <c r="B7" s="44">
        <v>4185</v>
      </c>
      <c r="C7" s="45" t="s">
        <v>5144</v>
      </c>
      <c r="D7" s="388" t="s">
        <v>428</v>
      </c>
      <c r="E7" s="389"/>
      <c r="F7" s="48"/>
      <c r="G7" s="203"/>
      <c r="H7" s="50"/>
      <c r="I7" s="83" t="s">
        <v>429</v>
      </c>
      <c r="L7" s="47"/>
      <c r="O7" s="51">
        <v>108</v>
      </c>
      <c r="P7" s="52" t="s">
        <v>396</v>
      </c>
    </row>
    <row r="8" spans="1:16" ht="16.5" customHeight="1" x14ac:dyDescent="0.2">
      <c r="A8" s="53">
        <v>1</v>
      </c>
      <c r="B8" s="53">
        <v>4186</v>
      </c>
      <c r="C8" s="85" t="s">
        <v>5145</v>
      </c>
      <c r="D8" s="388"/>
      <c r="E8" s="389"/>
      <c r="F8" s="56" t="s">
        <v>397</v>
      </c>
      <c r="G8" s="205" t="s">
        <v>398</v>
      </c>
      <c r="H8" s="58">
        <v>1</v>
      </c>
      <c r="I8" s="212" t="s">
        <v>398</v>
      </c>
      <c r="J8" s="213">
        <v>0.25</v>
      </c>
      <c r="K8" s="345" t="s">
        <v>423</v>
      </c>
      <c r="L8" s="55"/>
      <c r="M8" s="203"/>
      <c r="N8" s="50"/>
      <c r="O8" s="59">
        <v>108</v>
      </c>
      <c r="P8" s="60"/>
    </row>
    <row r="9" spans="1:16" ht="16.5" customHeight="1" x14ac:dyDescent="0.2">
      <c r="A9" s="63">
        <v>1</v>
      </c>
      <c r="B9" s="63" t="s">
        <v>1819</v>
      </c>
      <c r="C9" s="87" t="s">
        <v>5146</v>
      </c>
      <c r="D9" s="388"/>
      <c r="E9" s="389"/>
      <c r="F9" s="68"/>
      <c r="G9" s="207"/>
      <c r="H9" s="70"/>
      <c r="I9" s="212"/>
      <c r="K9" s="345"/>
      <c r="L9" s="359" t="s">
        <v>400</v>
      </c>
      <c r="M9" s="208" t="s">
        <v>398</v>
      </c>
      <c r="N9" s="67">
        <v>0.7</v>
      </c>
      <c r="O9" s="71">
        <v>76</v>
      </c>
      <c r="P9" s="72"/>
    </row>
    <row r="10" spans="1:16" ht="16.5" customHeight="1" x14ac:dyDescent="0.2">
      <c r="A10" s="63">
        <v>1</v>
      </c>
      <c r="B10" s="63" t="s">
        <v>1820</v>
      </c>
      <c r="C10" s="87" t="s">
        <v>5147</v>
      </c>
      <c r="D10" s="214">
        <v>86</v>
      </c>
      <c r="E10" s="23" t="s">
        <v>394</v>
      </c>
      <c r="F10" s="68" t="s">
        <v>397</v>
      </c>
      <c r="G10" s="207" t="s">
        <v>398</v>
      </c>
      <c r="H10" s="70">
        <v>1</v>
      </c>
      <c r="I10" s="212"/>
      <c r="L10" s="360"/>
      <c r="M10" s="209"/>
      <c r="N10" s="75"/>
      <c r="O10" s="71">
        <v>76</v>
      </c>
      <c r="P10" s="72"/>
    </row>
    <row r="11" spans="1:16" ht="16.5" customHeight="1" x14ac:dyDescent="0.2">
      <c r="A11" s="53">
        <v>1</v>
      </c>
      <c r="B11" s="53">
        <v>4187</v>
      </c>
      <c r="C11" s="85" t="s">
        <v>5148</v>
      </c>
      <c r="D11" s="386" t="s">
        <v>430</v>
      </c>
      <c r="E11" s="387"/>
      <c r="F11" s="56"/>
      <c r="G11" s="205"/>
      <c r="H11" s="58"/>
      <c r="I11" s="212"/>
      <c r="L11" s="77"/>
      <c r="M11" s="210"/>
      <c r="N11" s="62"/>
      <c r="O11" s="59">
        <v>215</v>
      </c>
      <c r="P11" s="60"/>
    </row>
    <row r="12" spans="1:16" ht="16.5" customHeight="1" x14ac:dyDescent="0.2">
      <c r="A12" s="53">
        <v>1</v>
      </c>
      <c r="B12" s="53">
        <v>4188</v>
      </c>
      <c r="C12" s="85" t="s">
        <v>5149</v>
      </c>
      <c r="D12" s="388"/>
      <c r="E12" s="389"/>
      <c r="F12" s="56" t="s">
        <v>397</v>
      </c>
      <c r="G12" s="205" t="s">
        <v>398</v>
      </c>
      <c r="H12" s="58">
        <v>1</v>
      </c>
      <c r="I12" s="212"/>
      <c r="L12" s="55"/>
      <c r="M12" s="203"/>
      <c r="N12" s="50"/>
      <c r="O12" s="59">
        <v>215</v>
      </c>
      <c r="P12" s="60"/>
    </row>
    <row r="13" spans="1:16" ht="16.5" customHeight="1" x14ac:dyDescent="0.2">
      <c r="A13" s="63">
        <v>1</v>
      </c>
      <c r="B13" s="63" t="s">
        <v>1821</v>
      </c>
      <c r="C13" s="87" t="s">
        <v>5150</v>
      </c>
      <c r="D13" s="388"/>
      <c r="E13" s="389"/>
      <c r="F13" s="68"/>
      <c r="G13" s="207"/>
      <c r="H13" s="70"/>
      <c r="I13" s="212"/>
      <c r="L13" s="359" t="s">
        <v>400</v>
      </c>
      <c r="M13" s="208" t="s">
        <v>398</v>
      </c>
      <c r="N13" s="67">
        <v>0.7</v>
      </c>
      <c r="O13" s="71">
        <v>151</v>
      </c>
      <c r="P13" s="72"/>
    </row>
    <row r="14" spans="1:16" ht="16.5" customHeight="1" x14ac:dyDescent="0.2">
      <c r="A14" s="63">
        <v>1</v>
      </c>
      <c r="B14" s="63" t="s">
        <v>1822</v>
      </c>
      <c r="C14" s="87" t="s">
        <v>5151</v>
      </c>
      <c r="D14" s="214">
        <v>172</v>
      </c>
      <c r="E14" s="23" t="s">
        <v>394</v>
      </c>
      <c r="F14" s="68" t="s">
        <v>397</v>
      </c>
      <c r="G14" s="207" t="s">
        <v>398</v>
      </c>
      <c r="H14" s="70">
        <v>1</v>
      </c>
      <c r="I14" s="212"/>
      <c r="L14" s="360"/>
      <c r="M14" s="209"/>
      <c r="N14" s="75"/>
      <c r="O14" s="71">
        <v>151</v>
      </c>
      <c r="P14" s="72"/>
    </row>
    <row r="15" spans="1:16" ht="16.5" customHeight="1" x14ac:dyDescent="0.2">
      <c r="A15" s="53">
        <v>1</v>
      </c>
      <c r="B15" s="53">
        <v>4189</v>
      </c>
      <c r="C15" s="85" t="s">
        <v>5152</v>
      </c>
      <c r="D15" s="386" t="s">
        <v>470</v>
      </c>
      <c r="E15" s="387"/>
      <c r="F15" s="56"/>
      <c r="G15" s="205"/>
      <c r="H15" s="58"/>
      <c r="I15" s="212"/>
      <c r="L15" s="77"/>
      <c r="M15" s="210"/>
      <c r="N15" s="62"/>
      <c r="O15" s="59">
        <v>323</v>
      </c>
      <c r="P15" s="60"/>
    </row>
    <row r="16" spans="1:16" ht="16.5" customHeight="1" x14ac:dyDescent="0.2">
      <c r="A16" s="53">
        <v>1</v>
      </c>
      <c r="B16" s="53">
        <v>4190</v>
      </c>
      <c r="C16" s="85" t="s">
        <v>5153</v>
      </c>
      <c r="D16" s="388"/>
      <c r="E16" s="389"/>
      <c r="F16" s="56" t="s">
        <v>397</v>
      </c>
      <c r="G16" s="205" t="s">
        <v>398</v>
      </c>
      <c r="H16" s="58">
        <v>1</v>
      </c>
      <c r="I16" s="212"/>
      <c r="L16" s="55"/>
      <c r="M16" s="203"/>
      <c r="N16" s="50"/>
      <c r="O16" s="59">
        <v>323</v>
      </c>
      <c r="P16" s="60"/>
    </row>
    <row r="17" spans="1:16" ht="16.5" customHeight="1" x14ac:dyDescent="0.2">
      <c r="A17" s="63">
        <v>1</v>
      </c>
      <c r="B17" s="63" t="s">
        <v>1823</v>
      </c>
      <c r="C17" s="87" t="s">
        <v>5154</v>
      </c>
      <c r="D17" s="388"/>
      <c r="E17" s="389"/>
      <c r="F17" s="68"/>
      <c r="G17" s="207"/>
      <c r="H17" s="70"/>
      <c r="I17" s="212"/>
      <c r="L17" s="359" t="s">
        <v>400</v>
      </c>
      <c r="M17" s="208" t="s">
        <v>398</v>
      </c>
      <c r="N17" s="67">
        <v>0.7</v>
      </c>
      <c r="O17" s="71">
        <v>226</v>
      </c>
      <c r="P17" s="72"/>
    </row>
    <row r="18" spans="1:16" ht="16.5" customHeight="1" x14ac:dyDescent="0.2">
      <c r="A18" s="63">
        <v>1</v>
      </c>
      <c r="B18" s="63" t="s">
        <v>1824</v>
      </c>
      <c r="C18" s="87" t="s">
        <v>5155</v>
      </c>
      <c r="D18" s="214">
        <v>258</v>
      </c>
      <c r="E18" s="23" t="s">
        <v>394</v>
      </c>
      <c r="F18" s="68" t="s">
        <v>397</v>
      </c>
      <c r="G18" s="207" t="s">
        <v>398</v>
      </c>
      <c r="H18" s="70">
        <v>1</v>
      </c>
      <c r="I18" s="212"/>
      <c r="L18" s="360"/>
      <c r="M18" s="209"/>
      <c r="N18" s="75"/>
      <c r="O18" s="71">
        <v>226</v>
      </c>
      <c r="P18" s="72"/>
    </row>
    <row r="19" spans="1:16" ht="16.5" customHeight="1" x14ac:dyDescent="0.2">
      <c r="A19" s="53">
        <v>1</v>
      </c>
      <c r="B19" s="53">
        <v>4191</v>
      </c>
      <c r="C19" s="85" t="s">
        <v>5156</v>
      </c>
      <c r="D19" s="386" t="s">
        <v>432</v>
      </c>
      <c r="E19" s="387"/>
      <c r="F19" s="56"/>
      <c r="G19" s="205"/>
      <c r="H19" s="58"/>
      <c r="I19" s="212"/>
      <c r="L19" s="77"/>
      <c r="M19" s="210"/>
      <c r="N19" s="62"/>
      <c r="O19" s="59">
        <v>430</v>
      </c>
      <c r="P19" s="60"/>
    </row>
    <row r="20" spans="1:16" ht="16.5" customHeight="1" x14ac:dyDescent="0.2">
      <c r="A20" s="53">
        <v>1</v>
      </c>
      <c r="B20" s="53">
        <v>4192</v>
      </c>
      <c r="C20" s="85" t="s">
        <v>5157</v>
      </c>
      <c r="D20" s="388"/>
      <c r="E20" s="389"/>
      <c r="F20" s="56" t="s">
        <v>397</v>
      </c>
      <c r="G20" s="205" t="s">
        <v>398</v>
      </c>
      <c r="H20" s="58">
        <v>1</v>
      </c>
      <c r="I20" s="212"/>
      <c r="L20" s="55"/>
      <c r="M20" s="203"/>
      <c r="N20" s="50"/>
      <c r="O20" s="59">
        <v>430</v>
      </c>
      <c r="P20" s="60"/>
    </row>
    <row r="21" spans="1:16" ht="16.5" customHeight="1" x14ac:dyDescent="0.2">
      <c r="A21" s="63">
        <v>1</v>
      </c>
      <c r="B21" s="63" t="s">
        <v>1825</v>
      </c>
      <c r="C21" s="87" t="s">
        <v>5158</v>
      </c>
      <c r="D21" s="388"/>
      <c r="E21" s="389"/>
      <c r="F21" s="68"/>
      <c r="G21" s="207"/>
      <c r="H21" s="70"/>
      <c r="I21" s="212"/>
      <c r="L21" s="359" t="s">
        <v>400</v>
      </c>
      <c r="M21" s="208" t="s">
        <v>398</v>
      </c>
      <c r="N21" s="67">
        <v>0.7</v>
      </c>
      <c r="O21" s="71">
        <v>301</v>
      </c>
      <c r="P21" s="72"/>
    </row>
    <row r="22" spans="1:16" ht="16.5" customHeight="1" x14ac:dyDescent="0.2">
      <c r="A22" s="63">
        <v>1</v>
      </c>
      <c r="B22" s="63" t="s">
        <v>1826</v>
      </c>
      <c r="C22" s="87" t="s">
        <v>5159</v>
      </c>
      <c r="D22" s="214">
        <v>344</v>
      </c>
      <c r="E22" s="23" t="s">
        <v>394</v>
      </c>
      <c r="F22" s="68" t="s">
        <v>397</v>
      </c>
      <c r="G22" s="207" t="s">
        <v>398</v>
      </c>
      <c r="H22" s="70">
        <v>1</v>
      </c>
      <c r="I22" s="212"/>
      <c r="L22" s="360"/>
      <c r="M22" s="209"/>
      <c r="N22" s="75"/>
      <c r="O22" s="71">
        <v>301</v>
      </c>
      <c r="P22" s="72"/>
    </row>
    <row r="23" spans="1:16" ht="16.5" customHeight="1" x14ac:dyDescent="0.2">
      <c r="A23" s="53">
        <v>1</v>
      </c>
      <c r="B23" s="53">
        <v>4193</v>
      </c>
      <c r="C23" s="85" t="s">
        <v>5160</v>
      </c>
      <c r="D23" s="386" t="s">
        <v>433</v>
      </c>
      <c r="E23" s="387"/>
      <c r="F23" s="56"/>
      <c r="G23" s="205"/>
      <c r="H23" s="58"/>
      <c r="I23" s="212"/>
      <c r="L23" s="77"/>
      <c r="M23" s="210"/>
      <c r="N23" s="62"/>
      <c r="O23" s="59">
        <v>538</v>
      </c>
      <c r="P23" s="60"/>
    </row>
    <row r="24" spans="1:16" ht="16.5" customHeight="1" x14ac:dyDescent="0.2">
      <c r="A24" s="53">
        <v>1</v>
      </c>
      <c r="B24" s="53">
        <v>4194</v>
      </c>
      <c r="C24" s="85" t="s">
        <v>5161</v>
      </c>
      <c r="D24" s="388"/>
      <c r="E24" s="389"/>
      <c r="F24" s="56" t="s">
        <v>397</v>
      </c>
      <c r="G24" s="205" t="s">
        <v>398</v>
      </c>
      <c r="H24" s="58">
        <v>1</v>
      </c>
      <c r="I24" s="212"/>
      <c r="L24" s="55"/>
      <c r="M24" s="203"/>
      <c r="N24" s="50"/>
      <c r="O24" s="59">
        <v>538</v>
      </c>
      <c r="P24" s="60"/>
    </row>
    <row r="25" spans="1:16" ht="16.5" customHeight="1" x14ac:dyDescent="0.2">
      <c r="A25" s="63">
        <v>1</v>
      </c>
      <c r="B25" s="63" t="s">
        <v>1827</v>
      </c>
      <c r="C25" s="87" t="s">
        <v>5162</v>
      </c>
      <c r="D25" s="388"/>
      <c r="E25" s="389"/>
      <c r="F25" s="68"/>
      <c r="G25" s="207"/>
      <c r="H25" s="70"/>
      <c r="I25" s="212"/>
      <c r="L25" s="359" t="s">
        <v>400</v>
      </c>
      <c r="M25" s="208" t="s">
        <v>398</v>
      </c>
      <c r="N25" s="67">
        <v>0.7</v>
      </c>
      <c r="O25" s="71">
        <v>377</v>
      </c>
      <c r="P25" s="72"/>
    </row>
    <row r="26" spans="1:16" ht="16.5" customHeight="1" x14ac:dyDescent="0.2">
      <c r="A26" s="63">
        <v>1</v>
      </c>
      <c r="B26" s="63" t="s">
        <v>1828</v>
      </c>
      <c r="C26" s="87" t="s">
        <v>5163</v>
      </c>
      <c r="D26" s="214">
        <v>430</v>
      </c>
      <c r="E26" s="23" t="s">
        <v>394</v>
      </c>
      <c r="F26" s="68" t="s">
        <v>397</v>
      </c>
      <c r="G26" s="207" t="s">
        <v>398</v>
      </c>
      <c r="H26" s="70">
        <v>1</v>
      </c>
      <c r="I26" s="212"/>
      <c r="L26" s="360"/>
      <c r="M26" s="209"/>
      <c r="N26" s="75"/>
      <c r="O26" s="71">
        <v>377</v>
      </c>
      <c r="P26" s="72"/>
    </row>
    <row r="27" spans="1:16" ht="16.5" customHeight="1" x14ac:dyDescent="0.2">
      <c r="A27" s="53">
        <v>1</v>
      </c>
      <c r="B27" s="53">
        <v>4195</v>
      </c>
      <c r="C27" s="85" t="s">
        <v>5164</v>
      </c>
      <c r="D27" s="386" t="s">
        <v>434</v>
      </c>
      <c r="E27" s="387"/>
      <c r="F27" s="56"/>
      <c r="G27" s="205"/>
      <c r="H27" s="58"/>
      <c r="I27" s="212"/>
      <c r="L27" s="77"/>
      <c r="M27" s="210"/>
      <c r="N27" s="62"/>
      <c r="O27" s="59">
        <v>645</v>
      </c>
      <c r="P27" s="60"/>
    </row>
    <row r="28" spans="1:16" ht="16.5" customHeight="1" x14ac:dyDescent="0.2">
      <c r="A28" s="53">
        <v>1</v>
      </c>
      <c r="B28" s="53">
        <v>4196</v>
      </c>
      <c r="C28" s="85" t="s">
        <v>5165</v>
      </c>
      <c r="D28" s="388"/>
      <c r="E28" s="389"/>
      <c r="F28" s="56" t="s">
        <v>397</v>
      </c>
      <c r="G28" s="205" t="s">
        <v>398</v>
      </c>
      <c r="H28" s="58">
        <v>1</v>
      </c>
      <c r="I28" s="212"/>
      <c r="L28" s="55"/>
      <c r="M28" s="203"/>
      <c r="N28" s="50"/>
      <c r="O28" s="59">
        <v>645</v>
      </c>
      <c r="P28" s="60"/>
    </row>
    <row r="29" spans="1:16" ht="16.5" customHeight="1" x14ac:dyDescent="0.2">
      <c r="A29" s="63">
        <v>1</v>
      </c>
      <c r="B29" s="63" t="s">
        <v>1829</v>
      </c>
      <c r="C29" s="87" t="s">
        <v>5166</v>
      </c>
      <c r="D29" s="388"/>
      <c r="E29" s="389"/>
      <c r="F29" s="68"/>
      <c r="G29" s="207"/>
      <c r="H29" s="70"/>
      <c r="I29" s="212"/>
      <c r="L29" s="359" t="s">
        <v>400</v>
      </c>
      <c r="M29" s="208" t="s">
        <v>398</v>
      </c>
      <c r="N29" s="67">
        <v>0.7</v>
      </c>
      <c r="O29" s="71">
        <v>452</v>
      </c>
      <c r="P29" s="72"/>
    </row>
    <row r="30" spans="1:16" ht="16.5" customHeight="1" x14ac:dyDescent="0.2">
      <c r="A30" s="63">
        <v>1</v>
      </c>
      <c r="B30" s="63" t="s">
        <v>1830</v>
      </c>
      <c r="C30" s="87" t="s">
        <v>5167</v>
      </c>
      <c r="D30" s="214">
        <v>516</v>
      </c>
      <c r="E30" s="23" t="s">
        <v>394</v>
      </c>
      <c r="F30" s="68" t="s">
        <v>397</v>
      </c>
      <c r="G30" s="207" t="s">
        <v>398</v>
      </c>
      <c r="H30" s="70">
        <v>1</v>
      </c>
      <c r="I30" s="212"/>
      <c r="L30" s="360"/>
      <c r="M30" s="209"/>
      <c r="N30" s="75"/>
      <c r="O30" s="71">
        <v>452</v>
      </c>
      <c r="P30" s="72"/>
    </row>
    <row r="31" spans="1:16" ht="16.5" customHeight="1" x14ac:dyDescent="0.2">
      <c r="A31" s="53">
        <v>1</v>
      </c>
      <c r="B31" s="53">
        <v>4197</v>
      </c>
      <c r="C31" s="85" t="s">
        <v>5168</v>
      </c>
      <c r="D31" s="386" t="s">
        <v>435</v>
      </c>
      <c r="E31" s="387"/>
      <c r="F31" s="56"/>
      <c r="G31" s="205"/>
      <c r="H31" s="58"/>
      <c r="I31" s="212"/>
      <c r="L31" s="77"/>
      <c r="M31" s="210"/>
      <c r="N31" s="62"/>
      <c r="O31" s="59">
        <v>753</v>
      </c>
      <c r="P31" s="60"/>
    </row>
    <row r="32" spans="1:16" ht="16.5" customHeight="1" x14ac:dyDescent="0.2">
      <c r="A32" s="53">
        <v>1</v>
      </c>
      <c r="B32" s="53">
        <v>4198</v>
      </c>
      <c r="C32" s="85" t="s">
        <v>5169</v>
      </c>
      <c r="D32" s="388"/>
      <c r="E32" s="389"/>
      <c r="F32" s="56" t="s">
        <v>397</v>
      </c>
      <c r="G32" s="205" t="s">
        <v>398</v>
      </c>
      <c r="H32" s="58">
        <v>1</v>
      </c>
      <c r="I32" s="212"/>
      <c r="L32" s="55"/>
      <c r="M32" s="203"/>
      <c r="N32" s="50"/>
      <c r="O32" s="59">
        <v>753</v>
      </c>
      <c r="P32" s="60"/>
    </row>
    <row r="33" spans="1:16" ht="16.5" customHeight="1" x14ac:dyDescent="0.2">
      <c r="A33" s="63">
        <v>1</v>
      </c>
      <c r="B33" s="63" t="s">
        <v>1831</v>
      </c>
      <c r="C33" s="87" t="s">
        <v>5170</v>
      </c>
      <c r="D33" s="388"/>
      <c r="E33" s="389"/>
      <c r="F33" s="68"/>
      <c r="G33" s="207"/>
      <c r="H33" s="70"/>
      <c r="I33" s="212"/>
      <c r="L33" s="359" t="s">
        <v>400</v>
      </c>
      <c r="M33" s="208" t="s">
        <v>398</v>
      </c>
      <c r="N33" s="67">
        <v>0.7</v>
      </c>
      <c r="O33" s="71">
        <v>527</v>
      </c>
      <c r="P33" s="72"/>
    </row>
    <row r="34" spans="1:16" ht="16.5" customHeight="1" x14ac:dyDescent="0.2">
      <c r="A34" s="63">
        <v>1</v>
      </c>
      <c r="B34" s="63" t="s">
        <v>1832</v>
      </c>
      <c r="C34" s="87" t="s">
        <v>5171</v>
      </c>
      <c r="D34" s="214">
        <v>602</v>
      </c>
      <c r="E34" s="23" t="s">
        <v>394</v>
      </c>
      <c r="F34" s="68" t="s">
        <v>397</v>
      </c>
      <c r="G34" s="207" t="s">
        <v>398</v>
      </c>
      <c r="H34" s="70">
        <v>1</v>
      </c>
      <c r="I34" s="212"/>
      <c r="L34" s="360"/>
      <c r="M34" s="209"/>
      <c r="N34" s="75"/>
      <c r="O34" s="71">
        <v>527</v>
      </c>
      <c r="P34" s="72"/>
    </row>
    <row r="35" spans="1:16" ht="16.5" customHeight="1" x14ac:dyDescent="0.2">
      <c r="A35" s="53">
        <v>1</v>
      </c>
      <c r="B35" s="53">
        <v>4199</v>
      </c>
      <c r="C35" s="85" t="s">
        <v>5172</v>
      </c>
      <c r="D35" s="386" t="s">
        <v>436</v>
      </c>
      <c r="E35" s="387"/>
      <c r="F35" s="56"/>
      <c r="G35" s="205"/>
      <c r="H35" s="58"/>
      <c r="I35" s="212"/>
      <c r="L35" s="77"/>
      <c r="M35" s="210"/>
      <c r="N35" s="62"/>
      <c r="O35" s="59">
        <v>860</v>
      </c>
      <c r="P35" s="60"/>
    </row>
    <row r="36" spans="1:16" ht="16.5" customHeight="1" x14ac:dyDescent="0.2">
      <c r="A36" s="53">
        <v>1</v>
      </c>
      <c r="B36" s="53">
        <v>4200</v>
      </c>
      <c r="C36" s="85" t="s">
        <v>5173</v>
      </c>
      <c r="D36" s="388"/>
      <c r="E36" s="389"/>
      <c r="F36" s="56" t="s">
        <v>397</v>
      </c>
      <c r="G36" s="205" t="s">
        <v>398</v>
      </c>
      <c r="H36" s="58">
        <v>1</v>
      </c>
      <c r="I36" s="212"/>
      <c r="L36" s="55"/>
      <c r="M36" s="203"/>
      <c r="N36" s="50"/>
      <c r="O36" s="59">
        <v>860</v>
      </c>
      <c r="P36" s="60"/>
    </row>
    <row r="37" spans="1:16" ht="16.5" customHeight="1" x14ac:dyDescent="0.2">
      <c r="A37" s="63">
        <v>1</v>
      </c>
      <c r="B37" s="63" t="s">
        <v>1833</v>
      </c>
      <c r="C37" s="87" t="s">
        <v>5174</v>
      </c>
      <c r="D37" s="388"/>
      <c r="E37" s="389"/>
      <c r="F37" s="68"/>
      <c r="G37" s="207"/>
      <c r="H37" s="70"/>
      <c r="I37" s="212"/>
      <c r="L37" s="359" t="s">
        <v>400</v>
      </c>
      <c r="M37" s="208" t="s">
        <v>398</v>
      </c>
      <c r="N37" s="67">
        <v>0.7</v>
      </c>
      <c r="O37" s="71">
        <v>602</v>
      </c>
      <c r="P37" s="72"/>
    </row>
    <row r="38" spans="1:16" ht="16.5" customHeight="1" x14ac:dyDescent="0.2">
      <c r="A38" s="63">
        <v>1</v>
      </c>
      <c r="B38" s="63" t="s">
        <v>1834</v>
      </c>
      <c r="C38" s="87" t="s">
        <v>5175</v>
      </c>
      <c r="D38" s="214">
        <v>688</v>
      </c>
      <c r="E38" s="23" t="s">
        <v>394</v>
      </c>
      <c r="F38" s="68" t="s">
        <v>397</v>
      </c>
      <c r="G38" s="207" t="s">
        <v>398</v>
      </c>
      <c r="H38" s="70">
        <v>1</v>
      </c>
      <c r="I38" s="212"/>
      <c r="L38" s="360"/>
      <c r="M38" s="209"/>
      <c r="N38" s="75"/>
      <c r="O38" s="71">
        <v>602</v>
      </c>
      <c r="P38" s="72"/>
    </row>
    <row r="39" spans="1:16" ht="16.5" customHeight="1" x14ac:dyDescent="0.2">
      <c r="A39" s="53">
        <v>1</v>
      </c>
      <c r="B39" s="53">
        <v>4201</v>
      </c>
      <c r="C39" s="85" t="s">
        <v>5176</v>
      </c>
      <c r="D39" s="386" t="s">
        <v>437</v>
      </c>
      <c r="E39" s="387"/>
      <c r="F39" s="56"/>
      <c r="G39" s="205"/>
      <c r="H39" s="58"/>
      <c r="I39" s="212"/>
      <c r="L39" s="77"/>
      <c r="M39" s="210"/>
      <c r="N39" s="62"/>
      <c r="O39" s="59">
        <v>968</v>
      </c>
      <c r="P39" s="60"/>
    </row>
    <row r="40" spans="1:16" ht="16.5" customHeight="1" x14ac:dyDescent="0.2">
      <c r="A40" s="53">
        <v>1</v>
      </c>
      <c r="B40" s="53">
        <v>4202</v>
      </c>
      <c r="C40" s="85" t="s">
        <v>5177</v>
      </c>
      <c r="D40" s="388"/>
      <c r="E40" s="389"/>
      <c r="F40" s="56" t="s">
        <v>397</v>
      </c>
      <c r="G40" s="205" t="s">
        <v>398</v>
      </c>
      <c r="H40" s="58">
        <v>1</v>
      </c>
      <c r="I40" s="212"/>
      <c r="L40" s="55"/>
      <c r="M40" s="203"/>
      <c r="N40" s="50"/>
      <c r="O40" s="59">
        <v>968</v>
      </c>
      <c r="P40" s="60"/>
    </row>
    <row r="41" spans="1:16" ht="16.5" customHeight="1" x14ac:dyDescent="0.2">
      <c r="A41" s="63">
        <v>1</v>
      </c>
      <c r="B41" s="63" t="s">
        <v>1835</v>
      </c>
      <c r="C41" s="87" t="s">
        <v>5178</v>
      </c>
      <c r="D41" s="388"/>
      <c r="E41" s="389"/>
      <c r="F41" s="68"/>
      <c r="G41" s="207"/>
      <c r="H41" s="70"/>
      <c r="I41" s="212"/>
      <c r="L41" s="359" t="s">
        <v>400</v>
      </c>
      <c r="M41" s="208" t="s">
        <v>398</v>
      </c>
      <c r="N41" s="67">
        <v>0.7</v>
      </c>
      <c r="O41" s="71">
        <v>678</v>
      </c>
      <c r="P41" s="72"/>
    </row>
    <row r="42" spans="1:16" ht="16.5" customHeight="1" x14ac:dyDescent="0.2">
      <c r="A42" s="63">
        <v>1</v>
      </c>
      <c r="B42" s="63" t="s">
        <v>1836</v>
      </c>
      <c r="C42" s="87" t="s">
        <v>5179</v>
      </c>
      <c r="D42" s="215">
        <v>774</v>
      </c>
      <c r="E42" s="176" t="s">
        <v>394</v>
      </c>
      <c r="F42" s="68" t="s">
        <v>397</v>
      </c>
      <c r="G42" s="207" t="s">
        <v>398</v>
      </c>
      <c r="H42" s="70">
        <v>1</v>
      </c>
      <c r="I42" s="216"/>
      <c r="J42" s="49"/>
      <c r="K42" s="50"/>
      <c r="L42" s="360"/>
      <c r="M42" s="209"/>
      <c r="N42" s="75"/>
      <c r="O42" s="71">
        <v>678</v>
      </c>
      <c r="P42" s="79"/>
    </row>
    <row r="43" spans="1:16" ht="16.5" customHeight="1" x14ac:dyDescent="0.2">
      <c r="A43" s="93"/>
      <c r="B43" s="93"/>
      <c r="C43" s="94"/>
      <c r="O43" s="96"/>
      <c r="P43" s="97"/>
    </row>
    <row r="44" spans="1:16" ht="16.5" customHeight="1" x14ac:dyDescent="0.2">
      <c r="A44" s="93"/>
      <c r="B44" s="93"/>
      <c r="C44" s="94"/>
      <c r="O44" s="96"/>
      <c r="P44" s="97"/>
    </row>
    <row r="45" spans="1:16" ht="16.5" customHeight="1" x14ac:dyDescent="0.2">
      <c r="A45" s="93"/>
      <c r="B45" s="98" t="s">
        <v>2696</v>
      </c>
      <c r="C45" s="94"/>
      <c r="O45" s="96"/>
      <c r="P45" s="97"/>
    </row>
    <row r="46" spans="1:16" ht="16.5" customHeight="1" x14ac:dyDescent="0.2">
      <c r="A46" s="99" t="s">
        <v>386</v>
      </c>
      <c r="B46" s="32"/>
      <c r="C46" s="217" t="s">
        <v>387</v>
      </c>
      <c r="D46" s="218"/>
      <c r="E46" s="34"/>
      <c r="F46" s="34"/>
      <c r="G46" s="82"/>
      <c r="H46" s="139" t="s">
        <v>388</v>
      </c>
      <c r="I46" s="82"/>
      <c r="J46" s="34"/>
      <c r="K46" s="35"/>
      <c r="L46" s="34"/>
      <c r="M46" s="82"/>
      <c r="N46" s="35"/>
      <c r="O46" s="219" t="s">
        <v>389</v>
      </c>
      <c r="P46" s="33" t="s">
        <v>390</v>
      </c>
    </row>
    <row r="47" spans="1:16" ht="16.5" customHeight="1" x14ac:dyDescent="0.2">
      <c r="A47" s="37" t="s">
        <v>391</v>
      </c>
      <c r="B47" s="37" t="s">
        <v>392</v>
      </c>
      <c r="C47" s="220"/>
      <c r="D47" s="200"/>
      <c r="E47" s="40"/>
      <c r="F47" s="40"/>
      <c r="G47" s="201"/>
      <c r="H47" s="41"/>
      <c r="I47" s="201"/>
      <c r="J47" s="40"/>
      <c r="K47" s="41"/>
      <c r="L47" s="40"/>
      <c r="M47" s="201"/>
      <c r="N47" s="41"/>
      <c r="O47" s="221" t="s">
        <v>393</v>
      </c>
      <c r="P47" s="43" t="s">
        <v>394</v>
      </c>
    </row>
    <row r="48" spans="1:16" ht="16.5" customHeight="1" x14ac:dyDescent="0.2">
      <c r="A48" s="44">
        <v>1</v>
      </c>
      <c r="B48" s="44">
        <v>4203</v>
      </c>
      <c r="C48" s="45" t="s">
        <v>5180</v>
      </c>
      <c r="D48" s="388" t="s">
        <v>438</v>
      </c>
      <c r="E48" s="389"/>
      <c r="F48" s="48"/>
      <c r="G48" s="203"/>
      <c r="H48" s="50"/>
      <c r="I48" s="102" t="s">
        <v>439</v>
      </c>
      <c r="L48" s="47"/>
      <c r="M48" s="222"/>
      <c r="O48" s="51">
        <v>129</v>
      </c>
      <c r="P48" s="52" t="s">
        <v>396</v>
      </c>
    </row>
    <row r="49" spans="1:16" ht="16.5" customHeight="1" x14ac:dyDescent="0.2">
      <c r="A49" s="53">
        <v>1</v>
      </c>
      <c r="B49" s="53">
        <v>4204</v>
      </c>
      <c r="C49" s="85" t="s">
        <v>5181</v>
      </c>
      <c r="D49" s="388"/>
      <c r="E49" s="389"/>
      <c r="F49" s="56" t="s">
        <v>397</v>
      </c>
      <c r="G49" s="205" t="s">
        <v>398</v>
      </c>
      <c r="H49" s="58">
        <v>1</v>
      </c>
      <c r="I49" s="212" t="s">
        <v>398</v>
      </c>
      <c r="J49" s="213">
        <v>0.5</v>
      </c>
      <c r="K49" s="345" t="s">
        <v>423</v>
      </c>
      <c r="L49" s="55"/>
      <c r="M49" s="203"/>
      <c r="N49" s="50"/>
      <c r="O49" s="59">
        <v>129</v>
      </c>
      <c r="P49" s="60"/>
    </row>
    <row r="50" spans="1:16" ht="16.5" customHeight="1" x14ac:dyDescent="0.2">
      <c r="A50" s="63">
        <v>1</v>
      </c>
      <c r="B50" s="63" t="s">
        <v>1837</v>
      </c>
      <c r="C50" s="87" t="s">
        <v>5182</v>
      </c>
      <c r="D50" s="388"/>
      <c r="E50" s="389"/>
      <c r="F50" s="68"/>
      <c r="G50" s="207"/>
      <c r="H50" s="70"/>
      <c r="I50" s="212"/>
      <c r="K50" s="345"/>
      <c r="L50" s="359" t="s">
        <v>400</v>
      </c>
      <c r="M50" s="208" t="s">
        <v>398</v>
      </c>
      <c r="N50" s="67">
        <v>0.7</v>
      </c>
      <c r="O50" s="71">
        <v>90</v>
      </c>
      <c r="P50" s="72"/>
    </row>
    <row r="51" spans="1:16" ht="16.5" customHeight="1" x14ac:dyDescent="0.2">
      <c r="A51" s="63">
        <v>1</v>
      </c>
      <c r="B51" s="63" t="s">
        <v>1838</v>
      </c>
      <c r="C51" s="87" t="s">
        <v>5183</v>
      </c>
      <c r="D51" s="214">
        <v>86</v>
      </c>
      <c r="E51" s="23" t="s">
        <v>394</v>
      </c>
      <c r="F51" s="68" t="s">
        <v>397</v>
      </c>
      <c r="G51" s="207" t="s">
        <v>398</v>
      </c>
      <c r="H51" s="70">
        <v>1</v>
      </c>
      <c r="I51" s="212"/>
      <c r="L51" s="360"/>
      <c r="M51" s="209"/>
      <c r="N51" s="75"/>
      <c r="O51" s="71">
        <v>90</v>
      </c>
      <c r="P51" s="72"/>
    </row>
    <row r="52" spans="1:16" ht="16.5" customHeight="1" x14ac:dyDescent="0.2">
      <c r="A52" s="53">
        <v>1</v>
      </c>
      <c r="B52" s="53">
        <v>4205</v>
      </c>
      <c r="C52" s="85" t="s">
        <v>5184</v>
      </c>
      <c r="D52" s="386" t="s">
        <v>440</v>
      </c>
      <c r="E52" s="387"/>
      <c r="F52" s="56"/>
      <c r="G52" s="205"/>
      <c r="H52" s="58"/>
      <c r="I52" s="212"/>
      <c r="L52" s="77"/>
      <c r="M52" s="210"/>
      <c r="N52" s="62"/>
      <c r="O52" s="59">
        <v>258</v>
      </c>
      <c r="P52" s="60"/>
    </row>
    <row r="53" spans="1:16" ht="16.5" customHeight="1" x14ac:dyDescent="0.2">
      <c r="A53" s="53">
        <v>1</v>
      </c>
      <c r="B53" s="53">
        <v>4206</v>
      </c>
      <c r="C53" s="85" t="s">
        <v>5185</v>
      </c>
      <c r="D53" s="388"/>
      <c r="E53" s="389"/>
      <c r="F53" s="56" t="s">
        <v>397</v>
      </c>
      <c r="G53" s="205" t="s">
        <v>398</v>
      </c>
      <c r="H53" s="58">
        <v>1</v>
      </c>
      <c r="I53" s="212"/>
      <c r="L53" s="55"/>
      <c r="M53" s="203"/>
      <c r="N53" s="50"/>
      <c r="O53" s="59">
        <v>258</v>
      </c>
      <c r="P53" s="60"/>
    </row>
    <row r="54" spans="1:16" ht="16.5" customHeight="1" x14ac:dyDescent="0.2">
      <c r="A54" s="63">
        <v>1</v>
      </c>
      <c r="B54" s="63" t="s">
        <v>1839</v>
      </c>
      <c r="C54" s="87" t="s">
        <v>5186</v>
      </c>
      <c r="D54" s="388"/>
      <c r="E54" s="389"/>
      <c r="F54" s="68"/>
      <c r="G54" s="207"/>
      <c r="H54" s="70"/>
      <c r="I54" s="212"/>
      <c r="L54" s="359" t="s">
        <v>400</v>
      </c>
      <c r="M54" s="208" t="s">
        <v>398</v>
      </c>
      <c r="N54" s="67">
        <v>0.7</v>
      </c>
      <c r="O54" s="71">
        <v>181</v>
      </c>
      <c r="P54" s="72"/>
    </row>
    <row r="55" spans="1:16" ht="16.5" customHeight="1" x14ac:dyDescent="0.2">
      <c r="A55" s="63">
        <v>1</v>
      </c>
      <c r="B55" s="63" t="s">
        <v>1840</v>
      </c>
      <c r="C55" s="87" t="s">
        <v>5187</v>
      </c>
      <c r="D55" s="214">
        <v>172</v>
      </c>
      <c r="E55" s="23" t="s">
        <v>394</v>
      </c>
      <c r="F55" s="68" t="s">
        <v>397</v>
      </c>
      <c r="G55" s="207" t="s">
        <v>398</v>
      </c>
      <c r="H55" s="70">
        <v>1</v>
      </c>
      <c r="I55" s="212"/>
      <c r="L55" s="360"/>
      <c r="M55" s="209"/>
      <c r="N55" s="75"/>
      <c r="O55" s="71">
        <v>181</v>
      </c>
      <c r="P55" s="72"/>
    </row>
    <row r="56" spans="1:16" ht="16.5" customHeight="1" x14ac:dyDescent="0.2">
      <c r="A56" s="53">
        <v>1</v>
      </c>
      <c r="B56" s="53">
        <v>4207</v>
      </c>
      <c r="C56" s="85" t="s">
        <v>5188</v>
      </c>
      <c r="D56" s="386" t="s">
        <v>441</v>
      </c>
      <c r="E56" s="387"/>
      <c r="F56" s="56"/>
      <c r="G56" s="205"/>
      <c r="H56" s="58"/>
      <c r="I56" s="212"/>
      <c r="L56" s="77"/>
      <c r="M56" s="210"/>
      <c r="N56" s="62"/>
      <c r="O56" s="59">
        <v>387</v>
      </c>
      <c r="P56" s="60"/>
    </row>
    <row r="57" spans="1:16" ht="16.5" customHeight="1" x14ac:dyDescent="0.2">
      <c r="A57" s="53">
        <v>1</v>
      </c>
      <c r="B57" s="53">
        <v>4208</v>
      </c>
      <c r="C57" s="85" t="s">
        <v>5189</v>
      </c>
      <c r="D57" s="388"/>
      <c r="E57" s="389"/>
      <c r="F57" s="56" t="s">
        <v>397</v>
      </c>
      <c r="G57" s="205" t="s">
        <v>398</v>
      </c>
      <c r="H57" s="58">
        <v>1</v>
      </c>
      <c r="I57" s="212"/>
      <c r="L57" s="55"/>
      <c r="M57" s="203"/>
      <c r="N57" s="50"/>
      <c r="O57" s="59">
        <v>387</v>
      </c>
      <c r="P57" s="60"/>
    </row>
    <row r="58" spans="1:16" ht="16.5" customHeight="1" x14ac:dyDescent="0.2">
      <c r="A58" s="63">
        <v>1</v>
      </c>
      <c r="B58" s="63" t="s">
        <v>1841</v>
      </c>
      <c r="C58" s="87" t="s">
        <v>5190</v>
      </c>
      <c r="D58" s="388"/>
      <c r="E58" s="389"/>
      <c r="F58" s="68"/>
      <c r="G58" s="207"/>
      <c r="H58" s="70"/>
      <c r="I58" s="212"/>
      <c r="L58" s="359" t="s">
        <v>400</v>
      </c>
      <c r="M58" s="208" t="s">
        <v>398</v>
      </c>
      <c r="N58" s="67">
        <v>0.7</v>
      </c>
      <c r="O58" s="71">
        <v>271</v>
      </c>
      <c r="P58" s="72"/>
    </row>
    <row r="59" spans="1:16" ht="16.5" customHeight="1" x14ac:dyDescent="0.2">
      <c r="A59" s="63">
        <v>1</v>
      </c>
      <c r="B59" s="63" t="s">
        <v>1842</v>
      </c>
      <c r="C59" s="87" t="s">
        <v>5191</v>
      </c>
      <c r="D59" s="214">
        <v>258</v>
      </c>
      <c r="E59" s="23" t="s">
        <v>394</v>
      </c>
      <c r="F59" s="68" t="s">
        <v>397</v>
      </c>
      <c r="G59" s="207" t="s">
        <v>398</v>
      </c>
      <c r="H59" s="70">
        <v>1</v>
      </c>
      <c r="I59" s="212"/>
      <c r="L59" s="360"/>
      <c r="M59" s="209"/>
      <c r="N59" s="75"/>
      <c r="O59" s="71">
        <v>271</v>
      </c>
      <c r="P59" s="72"/>
    </row>
    <row r="60" spans="1:16" ht="16.5" customHeight="1" x14ac:dyDescent="0.2">
      <c r="A60" s="53">
        <v>1</v>
      </c>
      <c r="B60" s="53">
        <v>4209</v>
      </c>
      <c r="C60" s="85" t="s">
        <v>5192</v>
      </c>
      <c r="D60" s="386" t="s">
        <v>459</v>
      </c>
      <c r="E60" s="387"/>
      <c r="F60" s="56"/>
      <c r="G60" s="205"/>
      <c r="H60" s="58"/>
      <c r="I60" s="212"/>
      <c r="L60" s="77"/>
      <c r="M60" s="210"/>
      <c r="N60" s="62"/>
      <c r="O60" s="59">
        <v>516</v>
      </c>
      <c r="P60" s="60"/>
    </row>
    <row r="61" spans="1:16" ht="16.5" customHeight="1" x14ac:dyDescent="0.2">
      <c r="A61" s="53">
        <v>1</v>
      </c>
      <c r="B61" s="53">
        <v>4210</v>
      </c>
      <c r="C61" s="85" t="s">
        <v>5193</v>
      </c>
      <c r="D61" s="388"/>
      <c r="E61" s="389"/>
      <c r="F61" s="56" t="s">
        <v>397</v>
      </c>
      <c r="G61" s="205" t="s">
        <v>398</v>
      </c>
      <c r="H61" s="58">
        <v>1</v>
      </c>
      <c r="I61" s="212"/>
      <c r="L61" s="55"/>
      <c r="M61" s="203"/>
      <c r="N61" s="50"/>
      <c r="O61" s="59">
        <v>516</v>
      </c>
      <c r="P61" s="60"/>
    </row>
    <row r="62" spans="1:16" ht="16.5" customHeight="1" x14ac:dyDescent="0.2">
      <c r="A62" s="63">
        <v>1</v>
      </c>
      <c r="B62" s="63" t="s">
        <v>1843</v>
      </c>
      <c r="C62" s="87" t="s">
        <v>5194</v>
      </c>
      <c r="D62" s="388"/>
      <c r="E62" s="389"/>
      <c r="F62" s="68"/>
      <c r="G62" s="207"/>
      <c r="H62" s="70"/>
      <c r="I62" s="212"/>
      <c r="L62" s="359" t="s">
        <v>400</v>
      </c>
      <c r="M62" s="208" t="s">
        <v>398</v>
      </c>
      <c r="N62" s="67">
        <v>0.7</v>
      </c>
      <c r="O62" s="71">
        <v>361</v>
      </c>
      <c r="P62" s="72"/>
    </row>
    <row r="63" spans="1:16" ht="16.5" customHeight="1" x14ac:dyDescent="0.2">
      <c r="A63" s="63">
        <v>1</v>
      </c>
      <c r="B63" s="63" t="s">
        <v>1844</v>
      </c>
      <c r="C63" s="87" t="s">
        <v>5195</v>
      </c>
      <c r="D63" s="214">
        <v>344</v>
      </c>
      <c r="E63" s="23" t="s">
        <v>394</v>
      </c>
      <c r="F63" s="68" t="s">
        <v>397</v>
      </c>
      <c r="G63" s="207" t="s">
        <v>398</v>
      </c>
      <c r="H63" s="70">
        <v>1</v>
      </c>
      <c r="I63" s="212"/>
      <c r="L63" s="360"/>
      <c r="M63" s="209"/>
      <c r="N63" s="75"/>
      <c r="O63" s="71">
        <v>361</v>
      </c>
      <c r="P63" s="72"/>
    </row>
    <row r="64" spans="1:16" ht="16.5" customHeight="1" x14ac:dyDescent="0.2">
      <c r="A64" s="53">
        <v>1</v>
      </c>
      <c r="B64" s="53">
        <v>4211</v>
      </c>
      <c r="C64" s="85" t="s">
        <v>5196</v>
      </c>
      <c r="D64" s="386" t="s">
        <v>443</v>
      </c>
      <c r="E64" s="387"/>
      <c r="F64" s="56"/>
      <c r="G64" s="205"/>
      <c r="H64" s="58"/>
      <c r="I64" s="212"/>
      <c r="L64" s="77"/>
      <c r="M64" s="210"/>
      <c r="N64" s="62"/>
      <c r="O64" s="59">
        <v>645</v>
      </c>
      <c r="P64" s="60"/>
    </row>
    <row r="65" spans="1:16" ht="16.5" customHeight="1" x14ac:dyDescent="0.2">
      <c r="A65" s="53">
        <v>1</v>
      </c>
      <c r="B65" s="53">
        <v>4212</v>
      </c>
      <c r="C65" s="85" t="s">
        <v>5197</v>
      </c>
      <c r="D65" s="388"/>
      <c r="E65" s="389"/>
      <c r="F65" s="56" t="s">
        <v>397</v>
      </c>
      <c r="G65" s="205" t="s">
        <v>398</v>
      </c>
      <c r="H65" s="58">
        <v>1</v>
      </c>
      <c r="I65" s="212"/>
      <c r="L65" s="55"/>
      <c r="M65" s="203"/>
      <c r="N65" s="50"/>
      <c r="O65" s="59">
        <v>645</v>
      </c>
      <c r="P65" s="60"/>
    </row>
    <row r="66" spans="1:16" ht="16.5" customHeight="1" x14ac:dyDescent="0.2">
      <c r="A66" s="63">
        <v>1</v>
      </c>
      <c r="B66" s="63" t="s">
        <v>1845</v>
      </c>
      <c r="C66" s="87" t="s">
        <v>5198</v>
      </c>
      <c r="D66" s="388"/>
      <c r="E66" s="389"/>
      <c r="F66" s="68"/>
      <c r="G66" s="207"/>
      <c r="H66" s="70"/>
      <c r="I66" s="212"/>
      <c r="L66" s="359" t="s">
        <v>400</v>
      </c>
      <c r="M66" s="208" t="s">
        <v>398</v>
      </c>
      <c r="N66" s="67">
        <v>0.7</v>
      </c>
      <c r="O66" s="71">
        <v>452</v>
      </c>
      <c r="P66" s="72"/>
    </row>
    <row r="67" spans="1:16" ht="16.5" customHeight="1" x14ac:dyDescent="0.2">
      <c r="A67" s="63">
        <v>1</v>
      </c>
      <c r="B67" s="63" t="s">
        <v>1846</v>
      </c>
      <c r="C67" s="87" t="s">
        <v>5199</v>
      </c>
      <c r="D67" s="214">
        <v>430</v>
      </c>
      <c r="E67" s="23" t="s">
        <v>394</v>
      </c>
      <c r="F67" s="68" t="s">
        <v>397</v>
      </c>
      <c r="G67" s="207" t="s">
        <v>398</v>
      </c>
      <c r="H67" s="70">
        <v>1</v>
      </c>
      <c r="I67" s="212"/>
      <c r="L67" s="360"/>
      <c r="M67" s="209"/>
      <c r="N67" s="75"/>
      <c r="O67" s="71">
        <v>452</v>
      </c>
      <c r="P67" s="72"/>
    </row>
    <row r="68" spans="1:16" ht="16.5" customHeight="1" x14ac:dyDescent="0.2">
      <c r="A68" s="53">
        <v>1</v>
      </c>
      <c r="B68" s="53">
        <v>4213</v>
      </c>
      <c r="C68" s="85" t="s">
        <v>5200</v>
      </c>
      <c r="D68" s="386" t="s">
        <v>444</v>
      </c>
      <c r="E68" s="387"/>
      <c r="F68" s="56"/>
      <c r="G68" s="205"/>
      <c r="H68" s="58"/>
      <c r="I68" s="212"/>
      <c r="L68" s="77"/>
      <c r="M68" s="210"/>
      <c r="N68" s="62"/>
      <c r="O68" s="59">
        <v>774</v>
      </c>
      <c r="P68" s="60"/>
    </row>
    <row r="69" spans="1:16" ht="16.5" customHeight="1" x14ac:dyDescent="0.2">
      <c r="A69" s="53">
        <v>1</v>
      </c>
      <c r="B69" s="53">
        <v>4214</v>
      </c>
      <c r="C69" s="85" t="s">
        <v>5201</v>
      </c>
      <c r="D69" s="388"/>
      <c r="E69" s="389"/>
      <c r="F69" s="56" t="s">
        <v>397</v>
      </c>
      <c r="G69" s="205" t="s">
        <v>398</v>
      </c>
      <c r="H69" s="58">
        <v>1</v>
      </c>
      <c r="I69" s="212"/>
      <c r="L69" s="55"/>
      <c r="M69" s="203"/>
      <c r="N69" s="50"/>
      <c r="O69" s="59">
        <v>774</v>
      </c>
      <c r="P69" s="60"/>
    </row>
    <row r="70" spans="1:16" ht="16.5" customHeight="1" x14ac:dyDescent="0.2">
      <c r="A70" s="63">
        <v>1</v>
      </c>
      <c r="B70" s="63" t="s">
        <v>1847</v>
      </c>
      <c r="C70" s="87" t="s">
        <v>5202</v>
      </c>
      <c r="D70" s="388"/>
      <c r="E70" s="389"/>
      <c r="F70" s="68"/>
      <c r="G70" s="207"/>
      <c r="H70" s="70"/>
      <c r="I70" s="212"/>
      <c r="L70" s="359" t="s">
        <v>400</v>
      </c>
      <c r="M70" s="208" t="s">
        <v>398</v>
      </c>
      <c r="N70" s="67">
        <v>0.7</v>
      </c>
      <c r="O70" s="71">
        <v>542</v>
      </c>
      <c r="P70" s="72"/>
    </row>
    <row r="71" spans="1:16" ht="16.5" customHeight="1" x14ac:dyDescent="0.2">
      <c r="A71" s="63">
        <v>1</v>
      </c>
      <c r="B71" s="63" t="s">
        <v>1848</v>
      </c>
      <c r="C71" s="87" t="s">
        <v>5203</v>
      </c>
      <c r="D71" s="214">
        <v>516</v>
      </c>
      <c r="E71" s="23" t="s">
        <v>394</v>
      </c>
      <c r="F71" s="68" t="s">
        <v>397</v>
      </c>
      <c r="G71" s="207" t="s">
        <v>398</v>
      </c>
      <c r="H71" s="70">
        <v>1</v>
      </c>
      <c r="I71" s="212"/>
      <c r="L71" s="360"/>
      <c r="M71" s="209"/>
      <c r="N71" s="75"/>
      <c r="O71" s="71">
        <v>542</v>
      </c>
      <c r="P71" s="72"/>
    </row>
    <row r="72" spans="1:16" ht="16.5" customHeight="1" x14ac:dyDescent="0.2">
      <c r="A72" s="53">
        <v>1</v>
      </c>
      <c r="B72" s="53">
        <v>4215</v>
      </c>
      <c r="C72" s="85" t="s">
        <v>5204</v>
      </c>
      <c r="D72" s="386" t="s">
        <v>445</v>
      </c>
      <c r="E72" s="387"/>
      <c r="F72" s="56"/>
      <c r="G72" s="205"/>
      <c r="H72" s="58"/>
      <c r="I72" s="212"/>
      <c r="L72" s="77"/>
      <c r="M72" s="210"/>
      <c r="N72" s="62"/>
      <c r="O72" s="59">
        <v>903</v>
      </c>
      <c r="P72" s="60"/>
    </row>
    <row r="73" spans="1:16" ht="16.5" customHeight="1" x14ac:dyDescent="0.2">
      <c r="A73" s="53">
        <v>1</v>
      </c>
      <c r="B73" s="53">
        <v>4216</v>
      </c>
      <c r="C73" s="85" t="s">
        <v>5205</v>
      </c>
      <c r="D73" s="388"/>
      <c r="E73" s="389"/>
      <c r="F73" s="56" t="s">
        <v>397</v>
      </c>
      <c r="G73" s="205" t="s">
        <v>398</v>
      </c>
      <c r="H73" s="58">
        <v>1</v>
      </c>
      <c r="I73" s="212"/>
      <c r="L73" s="55"/>
      <c r="M73" s="203"/>
      <c r="N73" s="50"/>
      <c r="O73" s="59">
        <v>903</v>
      </c>
      <c r="P73" s="60"/>
    </row>
    <row r="74" spans="1:16" ht="16.5" customHeight="1" x14ac:dyDescent="0.2">
      <c r="A74" s="63">
        <v>1</v>
      </c>
      <c r="B74" s="63" t="s">
        <v>1849</v>
      </c>
      <c r="C74" s="87" t="s">
        <v>5206</v>
      </c>
      <c r="D74" s="388"/>
      <c r="E74" s="389"/>
      <c r="F74" s="68"/>
      <c r="G74" s="207"/>
      <c r="H74" s="70"/>
      <c r="I74" s="212"/>
      <c r="L74" s="359" t="s">
        <v>400</v>
      </c>
      <c r="M74" s="208" t="s">
        <v>398</v>
      </c>
      <c r="N74" s="67">
        <v>0.7</v>
      </c>
      <c r="O74" s="71">
        <v>632</v>
      </c>
      <c r="P74" s="72"/>
    </row>
    <row r="75" spans="1:16" ht="16.5" customHeight="1" x14ac:dyDescent="0.2">
      <c r="A75" s="63">
        <v>1</v>
      </c>
      <c r="B75" s="63" t="s">
        <v>1850</v>
      </c>
      <c r="C75" s="87" t="s">
        <v>5207</v>
      </c>
      <c r="D75" s="215">
        <v>602</v>
      </c>
      <c r="E75" s="176" t="s">
        <v>394</v>
      </c>
      <c r="F75" s="68" t="s">
        <v>397</v>
      </c>
      <c r="G75" s="207" t="s">
        <v>398</v>
      </c>
      <c r="H75" s="70">
        <v>1</v>
      </c>
      <c r="I75" s="212"/>
      <c r="K75" s="223"/>
      <c r="L75" s="360"/>
      <c r="M75" s="209"/>
      <c r="N75" s="75"/>
      <c r="O75" s="71">
        <v>632</v>
      </c>
      <c r="P75" s="72"/>
    </row>
    <row r="76" spans="1:16" ht="16.5" customHeight="1" x14ac:dyDescent="0.2">
      <c r="A76" s="44">
        <v>1</v>
      </c>
      <c r="B76" s="44">
        <v>4217</v>
      </c>
      <c r="C76" s="45" t="s">
        <v>5208</v>
      </c>
      <c r="D76" s="388" t="s">
        <v>446</v>
      </c>
      <c r="E76" s="389"/>
      <c r="F76" s="48"/>
      <c r="G76" s="203"/>
      <c r="H76" s="50"/>
      <c r="I76" s="212"/>
      <c r="K76" s="223"/>
      <c r="L76" s="47"/>
      <c r="O76" s="51">
        <v>1032</v>
      </c>
      <c r="P76" s="60"/>
    </row>
    <row r="77" spans="1:16" ht="16.5" customHeight="1" x14ac:dyDescent="0.2">
      <c r="A77" s="53">
        <v>1</v>
      </c>
      <c r="B77" s="53">
        <v>4218</v>
      </c>
      <c r="C77" s="85" t="s">
        <v>5209</v>
      </c>
      <c r="D77" s="388"/>
      <c r="E77" s="389"/>
      <c r="F77" s="56" t="s">
        <v>397</v>
      </c>
      <c r="G77" s="205" t="s">
        <v>398</v>
      </c>
      <c r="H77" s="58">
        <v>1</v>
      </c>
      <c r="I77" s="212"/>
      <c r="K77" s="223"/>
      <c r="L77" s="55"/>
      <c r="M77" s="203"/>
      <c r="N77" s="50"/>
      <c r="O77" s="59">
        <v>1032</v>
      </c>
      <c r="P77" s="60"/>
    </row>
    <row r="78" spans="1:16" ht="16.5" customHeight="1" x14ac:dyDescent="0.2">
      <c r="A78" s="63">
        <v>1</v>
      </c>
      <c r="B78" s="63" t="s">
        <v>1851</v>
      </c>
      <c r="C78" s="87" t="s">
        <v>5210</v>
      </c>
      <c r="D78" s="388"/>
      <c r="E78" s="389"/>
      <c r="F78" s="68"/>
      <c r="G78" s="207"/>
      <c r="H78" s="70"/>
      <c r="I78" s="212"/>
      <c r="L78" s="359" t="s">
        <v>400</v>
      </c>
      <c r="M78" s="208" t="s">
        <v>398</v>
      </c>
      <c r="N78" s="67">
        <v>0.7</v>
      </c>
      <c r="O78" s="71">
        <v>722</v>
      </c>
      <c r="P78" s="72"/>
    </row>
    <row r="79" spans="1:16" ht="16.5" customHeight="1" x14ac:dyDescent="0.2">
      <c r="A79" s="63">
        <v>1</v>
      </c>
      <c r="B79" s="63" t="s">
        <v>1852</v>
      </c>
      <c r="C79" s="87" t="s">
        <v>5211</v>
      </c>
      <c r="D79" s="214">
        <v>688</v>
      </c>
      <c r="E79" s="23" t="s">
        <v>394</v>
      </c>
      <c r="F79" s="68" t="s">
        <v>397</v>
      </c>
      <c r="G79" s="207" t="s">
        <v>398</v>
      </c>
      <c r="H79" s="70">
        <v>1</v>
      </c>
      <c r="I79" s="212"/>
      <c r="L79" s="360"/>
      <c r="M79" s="209"/>
      <c r="N79" s="75"/>
      <c r="O79" s="71">
        <v>722</v>
      </c>
      <c r="P79" s="72"/>
    </row>
    <row r="80" spans="1:16" ht="16.5" customHeight="1" x14ac:dyDescent="0.2">
      <c r="A80" s="53">
        <v>1</v>
      </c>
      <c r="B80" s="53">
        <v>4219</v>
      </c>
      <c r="C80" s="85" t="s">
        <v>5212</v>
      </c>
      <c r="D80" s="386" t="s">
        <v>489</v>
      </c>
      <c r="E80" s="387"/>
      <c r="F80" s="56"/>
      <c r="G80" s="205"/>
      <c r="H80" s="58"/>
      <c r="I80" s="212"/>
      <c r="L80" s="77"/>
      <c r="M80" s="210"/>
      <c r="N80" s="62"/>
      <c r="O80" s="59">
        <v>1161</v>
      </c>
      <c r="P80" s="60"/>
    </row>
    <row r="81" spans="1:16" ht="16.5" customHeight="1" x14ac:dyDescent="0.2">
      <c r="A81" s="53">
        <v>1</v>
      </c>
      <c r="B81" s="53">
        <v>4220</v>
      </c>
      <c r="C81" s="85" t="s">
        <v>5213</v>
      </c>
      <c r="D81" s="388"/>
      <c r="E81" s="389"/>
      <c r="F81" s="56" t="s">
        <v>397</v>
      </c>
      <c r="G81" s="205" t="s">
        <v>398</v>
      </c>
      <c r="H81" s="58">
        <v>1</v>
      </c>
      <c r="I81" s="212"/>
      <c r="L81" s="55"/>
      <c r="M81" s="203"/>
      <c r="N81" s="50"/>
      <c r="O81" s="59">
        <v>1161</v>
      </c>
      <c r="P81" s="60"/>
    </row>
    <row r="82" spans="1:16" ht="16.5" customHeight="1" x14ac:dyDescent="0.2">
      <c r="A82" s="63">
        <v>1</v>
      </c>
      <c r="B82" s="63" t="s">
        <v>1853</v>
      </c>
      <c r="C82" s="87" t="s">
        <v>5214</v>
      </c>
      <c r="D82" s="388"/>
      <c r="E82" s="389"/>
      <c r="F82" s="68"/>
      <c r="G82" s="207"/>
      <c r="H82" s="70"/>
      <c r="I82" s="212"/>
      <c r="L82" s="359" t="s">
        <v>400</v>
      </c>
      <c r="M82" s="208" t="s">
        <v>398</v>
      </c>
      <c r="N82" s="67">
        <v>0.7</v>
      </c>
      <c r="O82" s="71">
        <v>813</v>
      </c>
      <c r="P82" s="72"/>
    </row>
    <row r="83" spans="1:16" ht="16.5" customHeight="1" x14ac:dyDescent="0.2">
      <c r="A83" s="63">
        <v>1</v>
      </c>
      <c r="B83" s="63" t="s">
        <v>1854</v>
      </c>
      <c r="C83" s="87" t="s">
        <v>5215</v>
      </c>
      <c r="D83" s="214">
        <v>774</v>
      </c>
      <c r="E83" s="23" t="s">
        <v>394</v>
      </c>
      <c r="F83" s="68" t="s">
        <v>397</v>
      </c>
      <c r="G83" s="207" t="s">
        <v>398</v>
      </c>
      <c r="H83" s="70">
        <v>1</v>
      </c>
      <c r="I83" s="212"/>
      <c r="L83" s="360"/>
      <c r="M83" s="209"/>
      <c r="N83" s="75"/>
      <c r="O83" s="71">
        <v>813</v>
      </c>
      <c r="P83" s="72"/>
    </row>
    <row r="84" spans="1:16" ht="16.5" customHeight="1" x14ac:dyDescent="0.2">
      <c r="A84" s="53">
        <v>1</v>
      </c>
      <c r="B84" s="53">
        <v>4221</v>
      </c>
      <c r="C84" s="85" t="s">
        <v>5216</v>
      </c>
      <c r="D84" s="386" t="s">
        <v>448</v>
      </c>
      <c r="E84" s="387"/>
      <c r="F84" s="56"/>
      <c r="G84" s="205"/>
      <c r="H84" s="58"/>
      <c r="I84" s="212"/>
      <c r="L84" s="77"/>
      <c r="M84" s="210"/>
      <c r="N84" s="62"/>
      <c r="O84" s="59">
        <v>1290</v>
      </c>
      <c r="P84" s="60"/>
    </row>
    <row r="85" spans="1:16" ht="16.5" customHeight="1" x14ac:dyDescent="0.2">
      <c r="A85" s="53">
        <v>1</v>
      </c>
      <c r="B85" s="53">
        <v>4222</v>
      </c>
      <c r="C85" s="85" t="s">
        <v>5217</v>
      </c>
      <c r="D85" s="388"/>
      <c r="E85" s="389"/>
      <c r="F85" s="56" t="s">
        <v>397</v>
      </c>
      <c r="G85" s="205" t="s">
        <v>398</v>
      </c>
      <c r="H85" s="58">
        <v>1</v>
      </c>
      <c r="I85" s="212"/>
      <c r="L85" s="55"/>
      <c r="M85" s="203"/>
      <c r="N85" s="50"/>
      <c r="O85" s="59">
        <v>1290</v>
      </c>
      <c r="P85" s="60"/>
    </row>
    <row r="86" spans="1:16" ht="16.5" customHeight="1" x14ac:dyDescent="0.2">
      <c r="A86" s="63">
        <v>1</v>
      </c>
      <c r="B86" s="63" t="s">
        <v>1855</v>
      </c>
      <c r="C86" s="87" t="s">
        <v>5218</v>
      </c>
      <c r="D86" s="388"/>
      <c r="E86" s="389"/>
      <c r="F86" s="68"/>
      <c r="G86" s="207"/>
      <c r="H86" s="70"/>
      <c r="I86" s="212"/>
      <c r="L86" s="359" t="s">
        <v>400</v>
      </c>
      <c r="M86" s="208" t="s">
        <v>398</v>
      </c>
      <c r="N86" s="67">
        <v>0.7</v>
      </c>
      <c r="O86" s="71">
        <v>903</v>
      </c>
      <c r="P86" s="72"/>
    </row>
    <row r="87" spans="1:16" ht="16.5" customHeight="1" x14ac:dyDescent="0.2">
      <c r="A87" s="63">
        <v>1</v>
      </c>
      <c r="B87" s="63" t="s">
        <v>1856</v>
      </c>
      <c r="C87" s="87" t="s">
        <v>5219</v>
      </c>
      <c r="D87" s="214">
        <v>860</v>
      </c>
      <c r="E87" s="23" t="s">
        <v>394</v>
      </c>
      <c r="F87" s="68" t="s">
        <v>397</v>
      </c>
      <c r="G87" s="207" t="s">
        <v>398</v>
      </c>
      <c r="H87" s="70">
        <v>1</v>
      </c>
      <c r="I87" s="212"/>
      <c r="L87" s="360"/>
      <c r="M87" s="209"/>
      <c r="N87" s="75"/>
      <c r="O87" s="71">
        <v>903</v>
      </c>
      <c r="P87" s="72"/>
    </row>
    <row r="88" spans="1:16" ht="16.5" customHeight="1" x14ac:dyDescent="0.2">
      <c r="A88" s="53">
        <v>1</v>
      </c>
      <c r="B88" s="53">
        <v>4223</v>
      </c>
      <c r="C88" s="85" t="s">
        <v>5220</v>
      </c>
      <c r="D88" s="386" t="s">
        <v>449</v>
      </c>
      <c r="E88" s="387"/>
      <c r="F88" s="56"/>
      <c r="G88" s="205"/>
      <c r="H88" s="58"/>
      <c r="I88" s="212"/>
      <c r="L88" s="77"/>
      <c r="M88" s="210"/>
      <c r="N88" s="62"/>
      <c r="O88" s="59">
        <v>1419</v>
      </c>
      <c r="P88" s="60"/>
    </row>
    <row r="89" spans="1:16" ht="16.5" customHeight="1" x14ac:dyDescent="0.2">
      <c r="A89" s="53">
        <v>1</v>
      </c>
      <c r="B89" s="53">
        <v>4224</v>
      </c>
      <c r="C89" s="85" t="s">
        <v>5221</v>
      </c>
      <c r="D89" s="388"/>
      <c r="E89" s="389"/>
      <c r="F89" s="56" t="s">
        <v>397</v>
      </c>
      <c r="G89" s="205" t="s">
        <v>398</v>
      </c>
      <c r="H89" s="58">
        <v>1</v>
      </c>
      <c r="I89" s="212"/>
      <c r="L89" s="55"/>
      <c r="M89" s="203"/>
      <c r="N89" s="50"/>
      <c r="O89" s="59">
        <v>1419</v>
      </c>
      <c r="P89" s="60"/>
    </row>
    <row r="90" spans="1:16" ht="16.5" customHeight="1" x14ac:dyDescent="0.2">
      <c r="A90" s="63">
        <v>1</v>
      </c>
      <c r="B90" s="63" t="s">
        <v>1857</v>
      </c>
      <c r="C90" s="87" t="s">
        <v>5222</v>
      </c>
      <c r="D90" s="388"/>
      <c r="E90" s="389"/>
      <c r="F90" s="68"/>
      <c r="G90" s="207"/>
      <c r="H90" s="70"/>
      <c r="I90" s="212"/>
      <c r="L90" s="359" t="s">
        <v>400</v>
      </c>
      <c r="M90" s="208" t="s">
        <v>398</v>
      </c>
      <c r="N90" s="67">
        <v>0.7</v>
      </c>
      <c r="O90" s="71">
        <v>993</v>
      </c>
      <c r="P90" s="72"/>
    </row>
    <row r="91" spans="1:16" ht="16.5" customHeight="1" x14ac:dyDescent="0.2">
      <c r="A91" s="63">
        <v>1</v>
      </c>
      <c r="B91" s="63" t="s">
        <v>1858</v>
      </c>
      <c r="C91" s="87" t="s">
        <v>5223</v>
      </c>
      <c r="D91" s="214">
        <v>946</v>
      </c>
      <c r="E91" s="23" t="s">
        <v>394</v>
      </c>
      <c r="F91" s="68" t="s">
        <v>397</v>
      </c>
      <c r="G91" s="207" t="s">
        <v>398</v>
      </c>
      <c r="H91" s="70">
        <v>1</v>
      </c>
      <c r="I91" s="212"/>
      <c r="L91" s="360"/>
      <c r="M91" s="209"/>
      <c r="N91" s="75"/>
      <c r="O91" s="71">
        <v>993</v>
      </c>
      <c r="P91" s="72"/>
    </row>
    <row r="92" spans="1:16" ht="16.5" customHeight="1" x14ac:dyDescent="0.2">
      <c r="A92" s="53">
        <v>1</v>
      </c>
      <c r="B92" s="53">
        <v>4225</v>
      </c>
      <c r="C92" s="85" t="s">
        <v>5224</v>
      </c>
      <c r="D92" s="386" t="s">
        <v>450</v>
      </c>
      <c r="E92" s="387"/>
      <c r="F92" s="56"/>
      <c r="G92" s="205"/>
      <c r="H92" s="58"/>
      <c r="I92" s="212"/>
      <c r="L92" s="77"/>
      <c r="M92" s="210"/>
      <c r="N92" s="62"/>
      <c r="O92" s="59">
        <v>1548</v>
      </c>
      <c r="P92" s="60"/>
    </row>
    <row r="93" spans="1:16" ht="16.5" customHeight="1" x14ac:dyDescent="0.2">
      <c r="A93" s="53">
        <v>1</v>
      </c>
      <c r="B93" s="53">
        <v>4226</v>
      </c>
      <c r="C93" s="85" t="s">
        <v>5225</v>
      </c>
      <c r="D93" s="388"/>
      <c r="E93" s="389"/>
      <c r="F93" s="56" t="s">
        <v>397</v>
      </c>
      <c r="G93" s="205" t="s">
        <v>398</v>
      </c>
      <c r="H93" s="58">
        <v>1</v>
      </c>
      <c r="I93" s="212"/>
      <c r="L93" s="55"/>
      <c r="M93" s="203"/>
      <c r="N93" s="50"/>
      <c r="O93" s="59">
        <v>1548</v>
      </c>
      <c r="P93" s="60"/>
    </row>
    <row r="94" spans="1:16" ht="16.5" customHeight="1" x14ac:dyDescent="0.2">
      <c r="A94" s="63">
        <v>1</v>
      </c>
      <c r="B94" s="63" t="s">
        <v>1859</v>
      </c>
      <c r="C94" s="87" t="s">
        <v>5226</v>
      </c>
      <c r="D94" s="388"/>
      <c r="E94" s="389"/>
      <c r="F94" s="68"/>
      <c r="G94" s="207"/>
      <c r="H94" s="70"/>
      <c r="I94" s="212"/>
      <c r="L94" s="359" t="s">
        <v>400</v>
      </c>
      <c r="M94" s="208" t="s">
        <v>398</v>
      </c>
      <c r="N94" s="67">
        <v>0.7</v>
      </c>
      <c r="O94" s="71">
        <v>1084</v>
      </c>
      <c r="P94" s="72"/>
    </row>
    <row r="95" spans="1:16" ht="16.5" customHeight="1" x14ac:dyDescent="0.2">
      <c r="A95" s="63">
        <v>1</v>
      </c>
      <c r="B95" s="63" t="s">
        <v>1860</v>
      </c>
      <c r="C95" s="87" t="s">
        <v>5227</v>
      </c>
      <c r="D95" s="214">
        <v>1032</v>
      </c>
      <c r="E95" s="23" t="s">
        <v>394</v>
      </c>
      <c r="F95" s="68" t="s">
        <v>397</v>
      </c>
      <c r="G95" s="207" t="s">
        <v>398</v>
      </c>
      <c r="H95" s="70">
        <v>1</v>
      </c>
      <c r="I95" s="212"/>
      <c r="L95" s="360"/>
      <c r="M95" s="209"/>
      <c r="N95" s="75"/>
      <c r="O95" s="71">
        <v>1084</v>
      </c>
      <c r="P95" s="72"/>
    </row>
    <row r="96" spans="1:16" ht="16.5" customHeight="1" x14ac:dyDescent="0.2">
      <c r="A96" s="53">
        <v>1</v>
      </c>
      <c r="B96" s="53">
        <v>4227</v>
      </c>
      <c r="C96" s="85" t="s">
        <v>5228</v>
      </c>
      <c r="D96" s="386" t="s">
        <v>451</v>
      </c>
      <c r="E96" s="387"/>
      <c r="F96" s="56"/>
      <c r="G96" s="205"/>
      <c r="H96" s="58"/>
      <c r="I96" s="212"/>
      <c r="L96" s="77"/>
      <c r="M96" s="210"/>
      <c r="N96" s="62"/>
      <c r="O96" s="59">
        <v>1677</v>
      </c>
      <c r="P96" s="60"/>
    </row>
    <row r="97" spans="1:16" ht="16.5" customHeight="1" x14ac:dyDescent="0.2">
      <c r="A97" s="53">
        <v>1</v>
      </c>
      <c r="B97" s="53">
        <v>4228</v>
      </c>
      <c r="C97" s="85" t="s">
        <v>5229</v>
      </c>
      <c r="D97" s="388"/>
      <c r="E97" s="389"/>
      <c r="F97" s="56" t="s">
        <v>397</v>
      </c>
      <c r="G97" s="205" t="s">
        <v>398</v>
      </c>
      <c r="H97" s="58">
        <v>1</v>
      </c>
      <c r="I97" s="212"/>
      <c r="L97" s="55"/>
      <c r="M97" s="203"/>
      <c r="N97" s="50"/>
      <c r="O97" s="59">
        <v>1677</v>
      </c>
      <c r="P97" s="60"/>
    </row>
    <row r="98" spans="1:16" ht="16.5" customHeight="1" x14ac:dyDescent="0.2">
      <c r="A98" s="63">
        <v>1</v>
      </c>
      <c r="B98" s="63" t="s">
        <v>1861</v>
      </c>
      <c r="C98" s="87" t="s">
        <v>5230</v>
      </c>
      <c r="D98" s="388"/>
      <c r="E98" s="389"/>
      <c r="F98" s="68"/>
      <c r="G98" s="207"/>
      <c r="H98" s="70"/>
      <c r="I98" s="212"/>
      <c r="L98" s="359" t="s">
        <v>400</v>
      </c>
      <c r="M98" s="208" t="s">
        <v>398</v>
      </c>
      <c r="N98" s="67">
        <v>0.7</v>
      </c>
      <c r="O98" s="71">
        <v>1174</v>
      </c>
      <c r="P98" s="72"/>
    </row>
    <row r="99" spans="1:16" ht="16.5" customHeight="1" x14ac:dyDescent="0.2">
      <c r="A99" s="63">
        <v>1</v>
      </c>
      <c r="B99" s="63" t="s">
        <v>1862</v>
      </c>
      <c r="C99" s="87" t="s">
        <v>5231</v>
      </c>
      <c r="D99" s="215">
        <v>1118</v>
      </c>
      <c r="E99" s="176" t="s">
        <v>394</v>
      </c>
      <c r="F99" s="68" t="s">
        <v>397</v>
      </c>
      <c r="G99" s="207" t="s">
        <v>398</v>
      </c>
      <c r="H99" s="70">
        <v>1</v>
      </c>
      <c r="I99" s="216"/>
      <c r="J99" s="49"/>
      <c r="K99" s="50"/>
      <c r="L99" s="360"/>
      <c r="M99" s="209"/>
      <c r="N99" s="75"/>
      <c r="O99" s="71">
        <v>1174</v>
      </c>
      <c r="P99" s="79"/>
    </row>
    <row r="100" spans="1:16" ht="16.5" customHeight="1" x14ac:dyDescent="0.2"/>
    <row r="101" spans="1:16" ht="16.5" customHeight="1" x14ac:dyDescent="0.2"/>
  </sheetData>
  <mergeCells count="46">
    <mergeCell ref="D96:E98"/>
    <mergeCell ref="L98:L99"/>
    <mergeCell ref="D84:E86"/>
    <mergeCell ref="L86:L87"/>
    <mergeCell ref="D88:E90"/>
    <mergeCell ref="L90:L91"/>
    <mergeCell ref="D92:E94"/>
    <mergeCell ref="L94:L95"/>
    <mergeCell ref="D72:E74"/>
    <mergeCell ref="L74:L75"/>
    <mergeCell ref="D76:E78"/>
    <mergeCell ref="L78:L79"/>
    <mergeCell ref="D80:E82"/>
    <mergeCell ref="L82:L83"/>
    <mergeCell ref="D60:E62"/>
    <mergeCell ref="L62:L63"/>
    <mergeCell ref="D64:E66"/>
    <mergeCell ref="L66:L67"/>
    <mergeCell ref="D68:E70"/>
    <mergeCell ref="L70:L71"/>
    <mergeCell ref="D56:E58"/>
    <mergeCell ref="L58:L59"/>
    <mergeCell ref="D31:E33"/>
    <mergeCell ref="L33:L34"/>
    <mergeCell ref="D35:E37"/>
    <mergeCell ref="L37:L38"/>
    <mergeCell ref="D39:E41"/>
    <mergeCell ref="L41:L42"/>
    <mergeCell ref="D48:E50"/>
    <mergeCell ref="K49:K50"/>
    <mergeCell ref="L50:L51"/>
    <mergeCell ref="D52:E54"/>
    <mergeCell ref="L54:L55"/>
    <mergeCell ref="D19:E21"/>
    <mergeCell ref="L21:L22"/>
    <mergeCell ref="D23:E25"/>
    <mergeCell ref="L25:L26"/>
    <mergeCell ref="D27:E29"/>
    <mergeCell ref="L29:L30"/>
    <mergeCell ref="D15:E17"/>
    <mergeCell ref="L17:L18"/>
    <mergeCell ref="D7:E9"/>
    <mergeCell ref="K8:K9"/>
    <mergeCell ref="L9:L10"/>
    <mergeCell ref="D11:E13"/>
    <mergeCell ref="L13:L14"/>
  </mergeCells>
  <phoneticPr fontId="1"/>
  <printOptions horizontalCentered="1"/>
  <pageMargins left="0.70866141732283472" right="0.70866141732283472" top="0.74803149606299213" bottom="0.74803149606299213" header="0.31496062992125984" footer="0.31496062992125984"/>
  <pageSetup paperSize="9" scale="60" fitToHeight="0" orientation="portrait" r:id="rId1"/>
  <headerFooter>
    <oddFooter>&amp;C&amp;"ＭＳ Ｐゴシック"&amp;14&amp;P</oddFooter>
  </headerFooter>
  <rowBreaks count="1" manualBreakCount="1">
    <brk id="42" max="1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76"/>
  <sheetViews>
    <sheetView view="pageBreakPreview"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37.44140625" style="23" customWidth="1"/>
    <col min="4" max="4" width="5.109375" style="23" customWidth="1"/>
    <col min="5" max="5" width="4.88671875" style="25" customWidth="1"/>
    <col min="6" max="6" width="11.44140625" style="25" customWidth="1"/>
    <col min="7" max="7" width="2.44140625" style="25" customWidth="1"/>
    <col min="8" max="8" width="4.44140625" style="26" bestFit="1" customWidth="1"/>
    <col min="9" max="9" width="26" style="25" customWidth="1"/>
    <col min="10" max="10" width="2.44140625" style="25" customWidth="1"/>
    <col min="11" max="11" width="5.44140625" style="26" bestFit="1" customWidth="1"/>
    <col min="12" max="12" width="9.88671875" style="25" customWidth="1"/>
    <col min="13" max="13" width="4.44140625" style="26" bestFit="1" customWidth="1"/>
    <col min="14" max="14" width="7.109375" style="28" customWidth="1"/>
    <col min="15" max="15" width="8.6640625" style="29" customWidth="1"/>
    <col min="16" max="16384" width="8.88671875" style="25"/>
  </cols>
  <sheetData>
    <row r="1" spans="1:15" ht="17.100000000000001" customHeight="1" x14ac:dyDescent="0.2"/>
    <row r="2" spans="1:15" ht="17.100000000000001" customHeight="1" x14ac:dyDescent="0.2"/>
    <row r="3" spans="1:15" ht="17.100000000000001" customHeight="1" x14ac:dyDescent="0.2"/>
    <row r="4" spans="1:15" ht="17.100000000000001" customHeight="1" x14ac:dyDescent="0.2">
      <c r="B4" s="30" t="s">
        <v>2697</v>
      </c>
      <c r="D4" s="81"/>
    </row>
    <row r="5" spans="1:15" ht="16.5" customHeight="1" x14ac:dyDescent="0.2">
      <c r="A5" s="31" t="s">
        <v>386</v>
      </c>
      <c r="B5" s="32"/>
      <c r="C5" s="33" t="s">
        <v>387</v>
      </c>
      <c r="D5" s="34" t="s">
        <v>388</v>
      </c>
      <c r="E5" s="34"/>
      <c r="F5" s="34"/>
      <c r="G5" s="34"/>
      <c r="H5" s="35"/>
      <c r="I5" s="34"/>
      <c r="J5" s="34"/>
      <c r="K5" s="35"/>
      <c r="L5" s="34"/>
      <c r="M5" s="35"/>
      <c r="N5" s="36" t="s">
        <v>389</v>
      </c>
      <c r="O5" s="33" t="s">
        <v>390</v>
      </c>
    </row>
    <row r="6" spans="1:15" ht="16.5" customHeight="1" x14ac:dyDescent="0.2">
      <c r="A6" s="37" t="s">
        <v>391</v>
      </c>
      <c r="B6" s="37" t="s">
        <v>392</v>
      </c>
      <c r="C6" s="38"/>
      <c r="D6" s="40"/>
      <c r="E6" s="40"/>
      <c r="F6" s="40"/>
      <c r="G6" s="40"/>
      <c r="H6" s="41"/>
      <c r="I6" s="40"/>
      <c r="J6" s="40"/>
      <c r="K6" s="41"/>
      <c r="L6" s="40"/>
      <c r="M6" s="41"/>
      <c r="N6" s="42" t="s">
        <v>393</v>
      </c>
      <c r="O6" s="43" t="s">
        <v>394</v>
      </c>
    </row>
    <row r="7" spans="1:15" ht="16.5" customHeight="1" x14ac:dyDescent="0.2">
      <c r="A7" s="44">
        <v>1</v>
      </c>
      <c r="B7" s="44">
        <v>7111</v>
      </c>
      <c r="C7" s="45" t="s">
        <v>5232</v>
      </c>
      <c r="D7" s="327" t="s">
        <v>395</v>
      </c>
      <c r="E7" s="390"/>
      <c r="F7" s="47"/>
      <c r="I7" s="55"/>
      <c r="J7" s="49"/>
      <c r="K7" s="50"/>
      <c r="L7" s="47"/>
      <c r="N7" s="51">
        <v>106</v>
      </c>
      <c r="O7" s="52" t="s">
        <v>396</v>
      </c>
    </row>
    <row r="8" spans="1:15" ht="16.5" customHeight="1" x14ac:dyDescent="0.2">
      <c r="A8" s="53">
        <v>1</v>
      </c>
      <c r="B8" s="53">
        <v>7112</v>
      </c>
      <c r="C8" s="85" t="s">
        <v>5233</v>
      </c>
      <c r="D8" s="391"/>
      <c r="E8" s="390"/>
      <c r="F8" s="55"/>
      <c r="G8" s="49"/>
      <c r="H8" s="50"/>
      <c r="I8" s="248" t="s">
        <v>397</v>
      </c>
      <c r="J8" s="205" t="s">
        <v>398</v>
      </c>
      <c r="K8" s="241">
        <v>1</v>
      </c>
      <c r="L8" s="47"/>
      <c r="N8" s="59">
        <v>106</v>
      </c>
      <c r="O8" s="60"/>
    </row>
    <row r="9" spans="1:15" ht="16.5" customHeight="1" x14ac:dyDescent="0.2">
      <c r="A9" s="53">
        <v>1</v>
      </c>
      <c r="B9" s="53">
        <v>7113</v>
      </c>
      <c r="C9" s="85" t="s">
        <v>5234</v>
      </c>
      <c r="D9" s="391"/>
      <c r="E9" s="390"/>
      <c r="F9" s="329" t="s">
        <v>399</v>
      </c>
      <c r="G9" s="210" t="s">
        <v>398</v>
      </c>
      <c r="H9" s="62">
        <v>0.9</v>
      </c>
      <c r="I9" s="145"/>
      <c r="J9" s="57"/>
      <c r="K9" s="58"/>
      <c r="L9" s="47"/>
      <c r="N9" s="59">
        <v>95</v>
      </c>
      <c r="O9" s="60"/>
    </row>
    <row r="10" spans="1:15" ht="16.5" customHeight="1" x14ac:dyDescent="0.2">
      <c r="A10" s="53">
        <v>1</v>
      </c>
      <c r="B10" s="53">
        <v>7114</v>
      </c>
      <c r="C10" s="85" t="s">
        <v>5235</v>
      </c>
      <c r="D10" s="246">
        <v>106</v>
      </c>
      <c r="E10" s="23" t="s">
        <v>394</v>
      </c>
      <c r="F10" s="392"/>
      <c r="G10" s="49"/>
      <c r="H10" s="50"/>
      <c r="I10" s="249" t="s">
        <v>397</v>
      </c>
      <c r="J10" s="205" t="s">
        <v>398</v>
      </c>
      <c r="K10" s="241">
        <v>1</v>
      </c>
      <c r="L10" s="47"/>
      <c r="N10" s="59">
        <v>95</v>
      </c>
      <c r="O10" s="60"/>
    </row>
    <row r="11" spans="1:15" ht="16.5" customHeight="1" x14ac:dyDescent="0.2">
      <c r="A11" s="63">
        <v>1</v>
      </c>
      <c r="B11" s="63" t="s">
        <v>1864</v>
      </c>
      <c r="C11" s="87" t="s">
        <v>5236</v>
      </c>
      <c r="D11" s="83"/>
      <c r="F11" s="65"/>
      <c r="G11" s="66"/>
      <c r="H11" s="67"/>
      <c r="I11" s="236"/>
      <c r="J11" s="69"/>
      <c r="K11" s="70"/>
      <c r="L11" s="331" t="s">
        <v>400</v>
      </c>
      <c r="M11" s="332"/>
      <c r="N11" s="71">
        <v>74</v>
      </c>
      <c r="O11" s="72"/>
    </row>
    <row r="12" spans="1:15" ht="16.5" customHeight="1" x14ac:dyDescent="0.2">
      <c r="A12" s="63">
        <v>1</v>
      </c>
      <c r="B12" s="63" t="s">
        <v>1865</v>
      </c>
      <c r="C12" s="87" t="s">
        <v>5237</v>
      </c>
      <c r="D12" s="83"/>
      <c r="F12" s="73"/>
      <c r="G12" s="74"/>
      <c r="H12" s="75"/>
      <c r="I12" s="250" t="s">
        <v>397</v>
      </c>
      <c r="J12" s="207" t="s">
        <v>398</v>
      </c>
      <c r="K12" s="70">
        <v>1</v>
      </c>
      <c r="L12" s="333"/>
      <c r="M12" s="334"/>
      <c r="N12" s="71">
        <v>74</v>
      </c>
      <c r="O12" s="72"/>
    </row>
    <row r="13" spans="1:15" ht="16.5" customHeight="1" x14ac:dyDescent="0.2">
      <c r="A13" s="63">
        <v>1</v>
      </c>
      <c r="B13" s="63" t="s">
        <v>1866</v>
      </c>
      <c r="C13" s="87" t="s">
        <v>5238</v>
      </c>
      <c r="D13" s="83"/>
      <c r="F13" s="346" t="s">
        <v>399</v>
      </c>
      <c r="G13" s="211" t="s">
        <v>398</v>
      </c>
      <c r="H13" s="67">
        <v>0.9</v>
      </c>
      <c r="I13" s="236"/>
      <c r="J13" s="69"/>
      <c r="K13" s="70"/>
      <c r="L13" s="333"/>
      <c r="M13" s="334"/>
      <c r="N13" s="71">
        <v>67</v>
      </c>
      <c r="O13" s="72"/>
    </row>
    <row r="14" spans="1:15" ht="16.5" customHeight="1" x14ac:dyDescent="0.2">
      <c r="A14" s="63">
        <v>1</v>
      </c>
      <c r="B14" s="63" t="s">
        <v>1867</v>
      </c>
      <c r="C14" s="87" t="s">
        <v>5239</v>
      </c>
      <c r="D14" s="83"/>
      <c r="F14" s="393"/>
      <c r="G14" s="74"/>
      <c r="H14" s="75"/>
      <c r="I14" s="250" t="s">
        <v>397</v>
      </c>
      <c r="J14" s="207" t="s">
        <v>398</v>
      </c>
      <c r="K14" s="70">
        <v>1</v>
      </c>
      <c r="L14" s="227" t="s">
        <v>398</v>
      </c>
      <c r="M14" s="75">
        <v>0.7</v>
      </c>
      <c r="N14" s="71">
        <v>67</v>
      </c>
      <c r="O14" s="72"/>
    </row>
    <row r="15" spans="1:15" ht="16.5" customHeight="1" x14ac:dyDescent="0.2">
      <c r="A15" s="53">
        <v>1</v>
      </c>
      <c r="B15" s="53">
        <v>7115</v>
      </c>
      <c r="C15" s="85" t="s">
        <v>5240</v>
      </c>
      <c r="D15" s="325" t="s">
        <v>401</v>
      </c>
      <c r="E15" s="394"/>
      <c r="F15" s="77"/>
      <c r="G15" s="61"/>
      <c r="H15" s="62"/>
      <c r="I15" s="145"/>
      <c r="J15" s="57"/>
      <c r="K15" s="58"/>
      <c r="L15" s="77"/>
      <c r="M15" s="62"/>
      <c r="N15" s="59">
        <v>197</v>
      </c>
      <c r="O15" s="60"/>
    </row>
    <row r="16" spans="1:15" ht="16.5" customHeight="1" x14ac:dyDescent="0.2">
      <c r="A16" s="53">
        <v>1</v>
      </c>
      <c r="B16" s="53">
        <v>7116</v>
      </c>
      <c r="C16" s="85" t="s">
        <v>5241</v>
      </c>
      <c r="D16" s="391"/>
      <c r="E16" s="390"/>
      <c r="F16" s="55"/>
      <c r="G16" s="49"/>
      <c r="H16" s="50"/>
      <c r="I16" s="249" t="s">
        <v>397</v>
      </c>
      <c r="J16" s="205" t="s">
        <v>398</v>
      </c>
      <c r="K16" s="241">
        <v>1</v>
      </c>
      <c r="L16" s="47"/>
      <c r="N16" s="59">
        <v>197</v>
      </c>
      <c r="O16" s="60"/>
    </row>
    <row r="17" spans="1:15" ht="16.5" customHeight="1" x14ac:dyDescent="0.2">
      <c r="A17" s="53">
        <v>1</v>
      </c>
      <c r="B17" s="53">
        <v>7117</v>
      </c>
      <c r="C17" s="85" t="s">
        <v>5242</v>
      </c>
      <c r="D17" s="391"/>
      <c r="E17" s="390"/>
      <c r="F17" s="395" t="s">
        <v>399</v>
      </c>
      <c r="G17" s="210" t="s">
        <v>398</v>
      </c>
      <c r="H17" s="62">
        <v>0.9</v>
      </c>
      <c r="I17" s="145"/>
      <c r="J17" s="57"/>
      <c r="K17" s="58"/>
      <c r="L17" s="47"/>
      <c r="N17" s="59">
        <v>177</v>
      </c>
      <c r="O17" s="60"/>
    </row>
    <row r="18" spans="1:15" ht="16.5" customHeight="1" x14ac:dyDescent="0.2">
      <c r="A18" s="53">
        <v>1</v>
      </c>
      <c r="B18" s="53">
        <v>7118</v>
      </c>
      <c r="C18" s="85" t="s">
        <v>5243</v>
      </c>
      <c r="D18" s="246">
        <v>197</v>
      </c>
      <c r="E18" s="23" t="s">
        <v>394</v>
      </c>
      <c r="F18" s="392"/>
      <c r="G18" s="49"/>
      <c r="H18" s="50"/>
      <c r="I18" s="249" t="s">
        <v>397</v>
      </c>
      <c r="J18" s="205" t="s">
        <v>398</v>
      </c>
      <c r="K18" s="241">
        <v>1</v>
      </c>
      <c r="L18" s="47"/>
      <c r="N18" s="59">
        <v>177</v>
      </c>
      <c r="O18" s="60"/>
    </row>
    <row r="19" spans="1:15" ht="16.5" customHeight="1" x14ac:dyDescent="0.2">
      <c r="A19" s="63">
        <v>1</v>
      </c>
      <c r="B19" s="63" t="s">
        <v>1868</v>
      </c>
      <c r="C19" s="87" t="s">
        <v>5244</v>
      </c>
      <c r="D19" s="83"/>
      <c r="F19" s="65"/>
      <c r="G19" s="66"/>
      <c r="H19" s="67"/>
      <c r="I19" s="236"/>
      <c r="J19" s="69"/>
      <c r="K19" s="70"/>
      <c r="L19" s="331" t="s">
        <v>400</v>
      </c>
      <c r="M19" s="332"/>
      <c r="N19" s="71">
        <v>138</v>
      </c>
      <c r="O19" s="72"/>
    </row>
    <row r="20" spans="1:15" ht="16.5" customHeight="1" x14ac:dyDescent="0.2">
      <c r="A20" s="63">
        <v>1</v>
      </c>
      <c r="B20" s="63" t="s">
        <v>1869</v>
      </c>
      <c r="C20" s="87" t="s">
        <v>5245</v>
      </c>
      <c r="D20" s="83"/>
      <c r="F20" s="73"/>
      <c r="G20" s="74"/>
      <c r="H20" s="75"/>
      <c r="I20" s="250" t="s">
        <v>397</v>
      </c>
      <c r="J20" s="207" t="s">
        <v>398</v>
      </c>
      <c r="K20" s="175">
        <v>1</v>
      </c>
      <c r="L20" s="333"/>
      <c r="M20" s="334"/>
      <c r="N20" s="71">
        <v>138</v>
      </c>
      <c r="O20" s="72"/>
    </row>
    <row r="21" spans="1:15" ht="16.5" customHeight="1" x14ac:dyDescent="0.2">
      <c r="A21" s="63">
        <v>1</v>
      </c>
      <c r="B21" s="63" t="s">
        <v>1870</v>
      </c>
      <c r="C21" s="87" t="s">
        <v>5246</v>
      </c>
      <c r="D21" s="83"/>
      <c r="F21" s="346" t="s">
        <v>399</v>
      </c>
      <c r="G21" s="211" t="s">
        <v>398</v>
      </c>
      <c r="H21" s="67">
        <v>0.9</v>
      </c>
      <c r="I21" s="236"/>
      <c r="J21" s="69"/>
      <c r="K21" s="70"/>
      <c r="L21" s="333"/>
      <c r="M21" s="334"/>
      <c r="N21" s="71">
        <v>124</v>
      </c>
      <c r="O21" s="72"/>
    </row>
    <row r="22" spans="1:15" ht="16.5" customHeight="1" x14ac:dyDescent="0.2">
      <c r="A22" s="63">
        <v>1</v>
      </c>
      <c r="B22" s="63" t="s">
        <v>1871</v>
      </c>
      <c r="C22" s="87" t="s">
        <v>5247</v>
      </c>
      <c r="D22" s="83"/>
      <c r="F22" s="393"/>
      <c r="G22" s="74"/>
      <c r="H22" s="75"/>
      <c r="I22" s="250" t="s">
        <v>397</v>
      </c>
      <c r="J22" s="207" t="s">
        <v>398</v>
      </c>
      <c r="K22" s="175">
        <v>1</v>
      </c>
      <c r="L22" s="227" t="s">
        <v>398</v>
      </c>
      <c r="M22" s="75">
        <v>0.7</v>
      </c>
      <c r="N22" s="71">
        <v>124</v>
      </c>
      <c r="O22" s="72"/>
    </row>
    <row r="23" spans="1:15" ht="16.5" customHeight="1" x14ac:dyDescent="0.2">
      <c r="A23" s="53">
        <v>1</v>
      </c>
      <c r="B23" s="53">
        <v>7119</v>
      </c>
      <c r="C23" s="85" t="s">
        <v>5248</v>
      </c>
      <c r="D23" s="325" t="s">
        <v>402</v>
      </c>
      <c r="E23" s="394"/>
      <c r="F23" s="77"/>
      <c r="G23" s="61"/>
      <c r="H23" s="62"/>
      <c r="I23" s="145"/>
      <c r="J23" s="57"/>
      <c r="K23" s="58"/>
      <c r="L23" s="77"/>
      <c r="M23" s="62"/>
      <c r="N23" s="59">
        <v>275</v>
      </c>
      <c r="O23" s="60"/>
    </row>
    <row r="24" spans="1:15" ht="16.5" customHeight="1" x14ac:dyDescent="0.2">
      <c r="A24" s="53">
        <v>1</v>
      </c>
      <c r="B24" s="53">
        <v>7120</v>
      </c>
      <c r="C24" s="85" t="s">
        <v>5249</v>
      </c>
      <c r="D24" s="391"/>
      <c r="E24" s="390"/>
      <c r="F24" s="55"/>
      <c r="G24" s="49"/>
      <c r="H24" s="50"/>
      <c r="I24" s="249" t="s">
        <v>397</v>
      </c>
      <c r="J24" s="205" t="s">
        <v>398</v>
      </c>
      <c r="K24" s="241">
        <v>1</v>
      </c>
      <c r="L24" s="47"/>
      <c r="N24" s="59">
        <v>275</v>
      </c>
      <c r="O24" s="60"/>
    </row>
    <row r="25" spans="1:15" ht="16.5" customHeight="1" x14ac:dyDescent="0.2">
      <c r="A25" s="53">
        <v>1</v>
      </c>
      <c r="B25" s="53">
        <v>7121</v>
      </c>
      <c r="C25" s="85" t="s">
        <v>5250</v>
      </c>
      <c r="D25" s="391"/>
      <c r="E25" s="390"/>
      <c r="F25" s="395" t="s">
        <v>399</v>
      </c>
      <c r="G25" s="210" t="s">
        <v>398</v>
      </c>
      <c r="H25" s="62">
        <v>0.9</v>
      </c>
      <c r="I25" s="145"/>
      <c r="J25" s="57"/>
      <c r="K25" s="58"/>
      <c r="L25" s="47"/>
      <c r="N25" s="59">
        <v>248</v>
      </c>
      <c r="O25" s="60"/>
    </row>
    <row r="26" spans="1:15" ht="16.5" customHeight="1" x14ac:dyDescent="0.2">
      <c r="A26" s="53">
        <v>1</v>
      </c>
      <c r="B26" s="53">
        <v>7122</v>
      </c>
      <c r="C26" s="85" t="s">
        <v>5251</v>
      </c>
      <c r="D26" s="246">
        <v>275</v>
      </c>
      <c r="E26" s="23" t="s">
        <v>394</v>
      </c>
      <c r="F26" s="392"/>
      <c r="G26" s="49"/>
      <c r="H26" s="50"/>
      <c r="I26" s="249" t="s">
        <v>397</v>
      </c>
      <c r="J26" s="205" t="s">
        <v>398</v>
      </c>
      <c r="K26" s="241">
        <v>1</v>
      </c>
      <c r="L26" s="47"/>
      <c r="N26" s="59">
        <v>248</v>
      </c>
      <c r="O26" s="60"/>
    </row>
    <row r="27" spans="1:15" ht="16.5" customHeight="1" x14ac:dyDescent="0.2">
      <c r="A27" s="63">
        <v>1</v>
      </c>
      <c r="B27" s="63" t="s">
        <v>1872</v>
      </c>
      <c r="C27" s="87" t="s">
        <v>5252</v>
      </c>
      <c r="D27" s="83"/>
      <c r="F27" s="65"/>
      <c r="G27" s="66"/>
      <c r="H27" s="67"/>
      <c r="I27" s="236"/>
      <c r="J27" s="69"/>
      <c r="K27" s="70"/>
      <c r="L27" s="331" t="s">
        <v>400</v>
      </c>
      <c r="M27" s="332"/>
      <c r="N27" s="71">
        <v>193</v>
      </c>
      <c r="O27" s="72"/>
    </row>
    <row r="28" spans="1:15" ht="16.5" customHeight="1" x14ac:dyDescent="0.2">
      <c r="A28" s="63">
        <v>1</v>
      </c>
      <c r="B28" s="63" t="s">
        <v>1873</v>
      </c>
      <c r="C28" s="87" t="s">
        <v>5253</v>
      </c>
      <c r="D28" s="83"/>
      <c r="F28" s="73"/>
      <c r="G28" s="74"/>
      <c r="H28" s="75"/>
      <c r="I28" s="250" t="s">
        <v>397</v>
      </c>
      <c r="J28" s="207" t="s">
        <v>398</v>
      </c>
      <c r="K28" s="175">
        <v>1</v>
      </c>
      <c r="L28" s="333"/>
      <c r="M28" s="334"/>
      <c r="N28" s="71">
        <v>193</v>
      </c>
      <c r="O28" s="72"/>
    </row>
    <row r="29" spans="1:15" ht="16.5" customHeight="1" x14ac:dyDescent="0.2">
      <c r="A29" s="63">
        <v>1</v>
      </c>
      <c r="B29" s="63" t="s">
        <v>1874</v>
      </c>
      <c r="C29" s="87" t="s">
        <v>5254</v>
      </c>
      <c r="D29" s="83"/>
      <c r="F29" s="346" t="s">
        <v>399</v>
      </c>
      <c r="G29" s="211" t="s">
        <v>398</v>
      </c>
      <c r="H29" s="67">
        <v>0.9</v>
      </c>
      <c r="I29" s="236"/>
      <c r="J29" s="69"/>
      <c r="K29" s="70"/>
      <c r="L29" s="333"/>
      <c r="M29" s="334"/>
      <c r="N29" s="71">
        <v>174</v>
      </c>
      <c r="O29" s="72"/>
    </row>
    <row r="30" spans="1:15" ht="16.5" customHeight="1" x14ac:dyDescent="0.2">
      <c r="A30" s="63">
        <v>1</v>
      </c>
      <c r="B30" s="63" t="s">
        <v>1875</v>
      </c>
      <c r="C30" s="87" t="s">
        <v>5255</v>
      </c>
      <c r="D30" s="83"/>
      <c r="F30" s="393"/>
      <c r="G30" s="74"/>
      <c r="H30" s="75"/>
      <c r="I30" s="250" t="s">
        <v>397</v>
      </c>
      <c r="J30" s="207" t="s">
        <v>398</v>
      </c>
      <c r="K30" s="175">
        <v>1</v>
      </c>
      <c r="L30" s="227" t="s">
        <v>398</v>
      </c>
      <c r="M30" s="75">
        <v>0.7</v>
      </c>
      <c r="N30" s="71">
        <v>174</v>
      </c>
      <c r="O30" s="72"/>
    </row>
    <row r="31" spans="1:15" ht="16.5" customHeight="1" x14ac:dyDescent="0.2">
      <c r="A31" s="53">
        <v>1</v>
      </c>
      <c r="B31" s="53">
        <v>7123</v>
      </c>
      <c r="C31" s="85" t="s">
        <v>5256</v>
      </c>
      <c r="D31" s="325" t="s">
        <v>403</v>
      </c>
      <c r="E31" s="394"/>
      <c r="F31" s="77"/>
      <c r="G31" s="61"/>
      <c r="H31" s="62"/>
      <c r="I31" s="145"/>
      <c r="J31" s="57"/>
      <c r="K31" s="58"/>
      <c r="L31" s="77"/>
      <c r="M31" s="62"/>
      <c r="N31" s="59">
        <v>345</v>
      </c>
      <c r="O31" s="60"/>
    </row>
    <row r="32" spans="1:15" ht="16.5" customHeight="1" x14ac:dyDescent="0.2">
      <c r="A32" s="53">
        <v>1</v>
      </c>
      <c r="B32" s="53">
        <v>7124</v>
      </c>
      <c r="C32" s="85" t="s">
        <v>5257</v>
      </c>
      <c r="D32" s="391"/>
      <c r="E32" s="390"/>
      <c r="F32" s="55"/>
      <c r="G32" s="49"/>
      <c r="H32" s="50"/>
      <c r="I32" s="249" t="s">
        <v>397</v>
      </c>
      <c r="J32" s="205" t="s">
        <v>398</v>
      </c>
      <c r="K32" s="241">
        <v>1</v>
      </c>
      <c r="L32" s="47"/>
      <c r="N32" s="59">
        <v>345</v>
      </c>
      <c r="O32" s="60"/>
    </row>
    <row r="33" spans="1:15" ht="16.5" customHeight="1" x14ac:dyDescent="0.2">
      <c r="A33" s="53">
        <v>1</v>
      </c>
      <c r="B33" s="53">
        <v>7125</v>
      </c>
      <c r="C33" s="85" t="s">
        <v>5258</v>
      </c>
      <c r="D33" s="391"/>
      <c r="E33" s="390"/>
      <c r="F33" s="395" t="s">
        <v>399</v>
      </c>
      <c r="G33" s="210" t="s">
        <v>398</v>
      </c>
      <c r="H33" s="62">
        <v>0.9</v>
      </c>
      <c r="I33" s="145"/>
      <c r="J33" s="57"/>
      <c r="K33" s="58"/>
      <c r="L33" s="47"/>
      <c r="N33" s="59">
        <v>311</v>
      </c>
      <c r="O33" s="60"/>
    </row>
    <row r="34" spans="1:15" ht="16.5" customHeight="1" x14ac:dyDescent="0.2">
      <c r="A34" s="53">
        <v>1</v>
      </c>
      <c r="B34" s="53">
        <v>7126</v>
      </c>
      <c r="C34" s="85" t="s">
        <v>5259</v>
      </c>
      <c r="D34" s="246">
        <v>345</v>
      </c>
      <c r="E34" s="23" t="s">
        <v>394</v>
      </c>
      <c r="F34" s="392"/>
      <c r="G34" s="49"/>
      <c r="H34" s="50"/>
      <c r="I34" s="249" t="s">
        <v>397</v>
      </c>
      <c r="J34" s="205" t="s">
        <v>398</v>
      </c>
      <c r="K34" s="241">
        <v>1</v>
      </c>
      <c r="L34" s="47"/>
      <c r="N34" s="59">
        <v>311</v>
      </c>
      <c r="O34" s="60"/>
    </row>
    <row r="35" spans="1:15" ht="16.5" customHeight="1" x14ac:dyDescent="0.2">
      <c r="A35" s="63">
        <v>1</v>
      </c>
      <c r="B35" s="63" t="s">
        <v>1876</v>
      </c>
      <c r="C35" s="87" t="s">
        <v>5260</v>
      </c>
      <c r="D35" s="83"/>
      <c r="F35" s="65"/>
      <c r="G35" s="66"/>
      <c r="H35" s="67"/>
      <c r="I35" s="236"/>
      <c r="J35" s="69"/>
      <c r="K35" s="70"/>
      <c r="L35" s="331" t="s">
        <v>400</v>
      </c>
      <c r="M35" s="332"/>
      <c r="N35" s="71">
        <v>242</v>
      </c>
      <c r="O35" s="72"/>
    </row>
    <row r="36" spans="1:15" ht="16.5" customHeight="1" x14ac:dyDescent="0.2">
      <c r="A36" s="63">
        <v>1</v>
      </c>
      <c r="B36" s="63" t="s">
        <v>1877</v>
      </c>
      <c r="C36" s="87" t="s">
        <v>5261</v>
      </c>
      <c r="D36" s="83"/>
      <c r="F36" s="73"/>
      <c r="G36" s="74"/>
      <c r="H36" s="75"/>
      <c r="I36" s="250" t="s">
        <v>397</v>
      </c>
      <c r="J36" s="207" t="s">
        <v>398</v>
      </c>
      <c r="K36" s="175">
        <v>1</v>
      </c>
      <c r="L36" s="333"/>
      <c r="M36" s="334"/>
      <c r="N36" s="71">
        <v>242</v>
      </c>
      <c r="O36" s="72"/>
    </row>
    <row r="37" spans="1:15" ht="16.5" customHeight="1" x14ac:dyDescent="0.2">
      <c r="A37" s="63">
        <v>1</v>
      </c>
      <c r="B37" s="63" t="s">
        <v>1878</v>
      </c>
      <c r="C37" s="87" t="s">
        <v>5262</v>
      </c>
      <c r="D37" s="83"/>
      <c r="F37" s="346" t="s">
        <v>399</v>
      </c>
      <c r="G37" s="211" t="s">
        <v>398</v>
      </c>
      <c r="H37" s="67">
        <v>0.9</v>
      </c>
      <c r="I37" s="236"/>
      <c r="J37" s="69"/>
      <c r="K37" s="70"/>
      <c r="L37" s="333"/>
      <c r="M37" s="334"/>
      <c r="N37" s="71">
        <v>218</v>
      </c>
      <c r="O37" s="72"/>
    </row>
    <row r="38" spans="1:15" ht="16.5" customHeight="1" x14ac:dyDescent="0.2">
      <c r="A38" s="63">
        <v>1</v>
      </c>
      <c r="B38" s="63" t="s">
        <v>1879</v>
      </c>
      <c r="C38" s="87" t="s">
        <v>5263</v>
      </c>
      <c r="D38" s="83"/>
      <c r="F38" s="393"/>
      <c r="G38" s="74"/>
      <c r="H38" s="75"/>
      <c r="I38" s="250" t="s">
        <v>397</v>
      </c>
      <c r="J38" s="207" t="s">
        <v>398</v>
      </c>
      <c r="K38" s="175">
        <v>1</v>
      </c>
      <c r="L38" s="227" t="s">
        <v>398</v>
      </c>
      <c r="M38" s="75">
        <v>0.7</v>
      </c>
      <c r="N38" s="71">
        <v>218</v>
      </c>
      <c r="O38" s="72"/>
    </row>
    <row r="39" spans="1:15" ht="16.5" customHeight="1" x14ac:dyDescent="0.2">
      <c r="A39" s="53">
        <v>1</v>
      </c>
      <c r="B39" s="53">
        <v>7127</v>
      </c>
      <c r="C39" s="85" t="s">
        <v>5264</v>
      </c>
      <c r="D39" s="325" t="s">
        <v>404</v>
      </c>
      <c r="E39" s="394"/>
      <c r="F39" s="77"/>
      <c r="G39" s="61"/>
      <c r="H39" s="62"/>
      <c r="I39" s="145"/>
      <c r="J39" s="57"/>
      <c r="K39" s="58"/>
      <c r="L39" s="77"/>
      <c r="M39" s="62"/>
      <c r="N39" s="59">
        <v>414</v>
      </c>
      <c r="O39" s="60"/>
    </row>
    <row r="40" spans="1:15" ht="16.5" customHeight="1" x14ac:dyDescent="0.2">
      <c r="A40" s="53">
        <v>1</v>
      </c>
      <c r="B40" s="53">
        <v>7128</v>
      </c>
      <c r="C40" s="85" t="s">
        <v>5265</v>
      </c>
      <c r="D40" s="391"/>
      <c r="E40" s="390"/>
      <c r="F40" s="55"/>
      <c r="G40" s="49"/>
      <c r="H40" s="50"/>
      <c r="I40" s="249" t="s">
        <v>397</v>
      </c>
      <c r="J40" s="205" t="s">
        <v>398</v>
      </c>
      <c r="K40" s="241">
        <v>1</v>
      </c>
      <c r="L40" s="47"/>
      <c r="N40" s="59">
        <v>414</v>
      </c>
      <c r="O40" s="60"/>
    </row>
    <row r="41" spans="1:15" ht="16.5" customHeight="1" x14ac:dyDescent="0.2">
      <c r="A41" s="53">
        <v>1</v>
      </c>
      <c r="B41" s="53">
        <v>7129</v>
      </c>
      <c r="C41" s="85" t="s">
        <v>5266</v>
      </c>
      <c r="D41" s="391"/>
      <c r="E41" s="390"/>
      <c r="F41" s="395" t="s">
        <v>399</v>
      </c>
      <c r="G41" s="210" t="s">
        <v>398</v>
      </c>
      <c r="H41" s="62">
        <v>0.9</v>
      </c>
      <c r="I41" s="145"/>
      <c r="J41" s="57"/>
      <c r="K41" s="58"/>
      <c r="L41" s="47"/>
      <c r="N41" s="59">
        <v>373</v>
      </c>
      <c r="O41" s="60"/>
    </row>
    <row r="42" spans="1:15" ht="16.5" customHeight="1" x14ac:dyDescent="0.2">
      <c r="A42" s="53">
        <v>1</v>
      </c>
      <c r="B42" s="53">
        <v>7130</v>
      </c>
      <c r="C42" s="85" t="s">
        <v>5267</v>
      </c>
      <c r="D42" s="246">
        <v>414</v>
      </c>
      <c r="E42" s="23" t="s">
        <v>394</v>
      </c>
      <c r="F42" s="392"/>
      <c r="G42" s="49"/>
      <c r="H42" s="50"/>
      <c r="I42" s="249" t="s">
        <v>397</v>
      </c>
      <c r="J42" s="205" t="s">
        <v>398</v>
      </c>
      <c r="K42" s="241">
        <v>1</v>
      </c>
      <c r="L42" s="47"/>
      <c r="N42" s="59">
        <v>373</v>
      </c>
      <c r="O42" s="60"/>
    </row>
    <row r="43" spans="1:15" ht="16.5" customHeight="1" x14ac:dyDescent="0.2">
      <c r="A43" s="63">
        <v>1</v>
      </c>
      <c r="B43" s="63" t="s">
        <v>1880</v>
      </c>
      <c r="C43" s="87" t="s">
        <v>5268</v>
      </c>
      <c r="D43" s="83"/>
      <c r="F43" s="65"/>
      <c r="G43" s="66"/>
      <c r="H43" s="67"/>
      <c r="I43" s="236"/>
      <c r="J43" s="69"/>
      <c r="K43" s="70"/>
      <c r="L43" s="331" t="s">
        <v>400</v>
      </c>
      <c r="M43" s="332"/>
      <c r="N43" s="71">
        <v>290</v>
      </c>
      <c r="O43" s="72"/>
    </row>
    <row r="44" spans="1:15" ht="16.5" customHeight="1" x14ac:dyDescent="0.2">
      <c r="A44" s="63">
        <v>1</v>
      </c>
      <c r="B44" s="63" t="s">
        <v>1881</v>
      </c>
      <c r="C44" s="87" t="s">
        <v>5269</v>
      </c>
      <c r="D44" s="83"/>
      <c r="F44" s="73"/>
      <c r="G44" s="74"/>
      <c r="H44" s="75"/>
      <c r="I44" s="250" t="s">
        <v>397</v>
      </c>
      <c r="J44" s="207" t="s">
        <v>398</v>
      </c>
      <c r="K44" s="175">
        <v>1</v>
      </c>
      <c r="L44" s="333"/>
      <c r="M44" s="334"/>
      <c r="N44" s="71">
        <v>290</v>
      </c>
      <c r="O44" s="72"/>
    </row>
    <row r="45" spans="1:15" ht="16.5" customHeight="1" x14ac:dyDescent="0.2">
      <c r="A45" s="63">
        <v>1</v>
      </c>
      <c r="B45" s="63" t="s">
        <v>1882</v>
      </c>
      <c r="C45" s="87" t="s">
        <v>5270</v>
      </c>
      <c r="D45" s="83"/>
      <c r="F45" s="346" t="s">
        <v>399</v>
      </c>
      <c r="G45" s="211" t="s">
        <v>398</v>
      </c>
      <c r="H45" s="67">
        <v>0.9</v>
      </c>
      <c r="I45" s="236"/>
      <c r="J45" s="69"/>
      <c r="K45" s="70"/>
      <c r="L45" s="333"/>
      <c r="M45" s="334"/>
      <c r="N45" s="71">
        <v>261</v>
      </c>
      <c r="O45" s="72"/>
    </row>
    <row r="46" spans="1:15" ht="16.5" customHeight="1" x14ac:dyDescent="0.2">
      <c r="A46" s="63">
        <v>1</v>
      </c>
      <c r="B46" s="63" t="s">
        <v>1883</v>
      </c>
      <c r="C46" s="87" t="s">
        <v>5271</v>
      </c>
      <c r="D46" s="83"/>
      <c r="F46" s="393"/>
      <c r="G46" s="74"/>
      <c r="H46" s="75"/>
      <c r="I46" s="250" t="s">
        <v>397</v>
      </c>
      <c r="J46" s="207" t="s">
        <v>398</v>
      </c>
      <c r="K46" s="175">
        <v>1</v>
      </c>
      <c r="L46" s="227" t="s">
        <v>398</v>
      </c>
      <c r="M46" s="75">
        <v>0.7</v>
      </c>
      <c r="N46" s="71">
        <v>261</v>
      </c>
      <c r="O46" s="72"/>
    </row>
    <row r="47" spans="1:15" ht="16.5" customHeight="1" x14ac:dyDescent="0.2">
      <c r="A47" s="53">
        <v>1</v>
      </c>
      <c r="B47" s="53">
        <v>7131</v>
      </c>
      <c r="C47" s="85" t="s">
        <v>5272</v>
      </c>
      <c r="D47" s="325" t="s">
        <v>405</v>
      </c>
      <c r="E47" s="394"/>
      <c r="F47" s="77"/>
      <c r="G47" s="61"/>
      <c r="H47" s="62"/>
      <c r="I47" s="145"/>
      <c r="J47" s="57"/>
      <c r="K47" s="58"/>
      <c r="L47" s="77"/>
      <c r="M47" s="62"/>
      <c r="N47" s="59">
        <v>483</v>
      </c>
      <c r="O47" s="60"/>
    </row>
    <row r="48" spans="1:15" ht="16.5" customHeight="1" x14ac:dyDescent="0.2">
      <c r="A48" s="53">
        <v>1</v>
      </c>
      <c r="B48" s="53">
        <v>7132</v>
      </c>
      <c r="C48" s="85" t="s">
        <v>5273</v>
      </c>
      <c r="D48" s="391"/>
      <c r="E48" s="390"/>
      <c r="F48" s="55"/>
      <c r="G48" s="49"/>
      <c r="H48" s="50"/>
      <c r="I48" s="249" t="s">
        <v>397</v>
      </c>
      <c r="J48" s="205" t="s">
        <v>398</v>
      </c>
      <c r="K48" s="241">
        <v>1</v>
      </c>
      <c r="L48" s="47"/>
      <c r="N48" s="59">
        <v>483</v>
      </c>
      <c r="O48" s="60"/>
    </row>
    <row r="49" spans="1:15" ht="16.5" customHeight="1" x14ac:dyDescent="0.2">
      <c r="A49" s="53">
        <v>1</v>
      </c>
      <c r="B49" s="53">
        <v>7133</v>
      </c>
      <c r="C49" s="85" t="s">
        <v>5274</v>
      </c>
      <c r="D49" s="391"/>
      <c r="E49" s="390"/>
      <c r="F49" s="395" t="s">
        <v>399</v>
      </c>
      <c r="G49" s="210" t="s">
        <v>398</v>
      </c>
      <c r="H49" s="62">
        <v>0.9</v>
      </c>
      <c r="I49" s="145"/>
      <c r="J49" s="57"/>
      <c r="K49" s="58"/>
      <c r="L49" s="47"/>
      <c r="N49" s="59">
        <v>435</v>
      </c>
      <c r="O49" s="60"/>
    </row>
    <row r="50" spans="1:15" ht="16.5" customHeight="1" x14ac:dyDescent="0.2">
      <c r="A50" s="53">
        <v>1</v>
      </c>
      <c r="B50" s="53">
        <v>7134</v>
      </c>
      <c r="C50" s="85" t="s">
        <v>5275</v>
      </c>
      <c r="D50" s="246">
        <v>483</v>
      </c>
      <c r="E50" s="23" t="s">
        <v>394</v>
      </c>
      <c r="F50" s="392"/>
      <c r="G50" s="49"/>
      <c r="H50" s="50"/>
      <c r="I50" s="249" t="s">
        <v>397</v>
      </c>
      <c r="J50" s="205" t="s">
        <v>398</v>
      </c>
      <c r="K50" s="241">
        <v>1</v>
      </c>
      <c r="L50" s="47"/>
      <c r="N50" s="59">
        <v>435</v>
      </c>
      <c r="O50" s="60"/>
    </row>
    <row r="51" spans="1:15" ht="16.5" customHeight="1" x14ac:dyDescent="0.2">
      <c r="A51" s="63">
        <v>1</v>
      </c>
      <c r="B51" s="63" t="s">
        <v>1884</v>
      </c>
      <c r="C51" s="87" t="s">
        <v>5276</v>
      </c>
      <c r="D51" s="83"/>
      <c r="F51" s="65"/>
      <c r="G51" s="66"/>
      <c r="H51" s="67"/>
      <c r="I51" s="236"/>
      <c r="J51" s="69"/>
      <c r="K51" s="70"/>
      <c r="L51" s="331" t="s">
        <v>400</v>
      </c>
      <c r="M51" s="332"/>
      <c r="N51" s="71">
        <v>338</v>
      </c>
      <c r="O51" s="72"/>
    </row>
    <row r="52" spans="1:15" ht="16.5" customHeight="1" x14ac:dyDescent="0.2">
      <c r="A52" s="63">
        <v>1</v>
      </c>
      <c r="B52" s="63" t="s">
        <v>1885</v>
      </c>
      <c r="C52" s="87" t="s">
        <v>5277</v>
      </c>
      <c r="D52" s="83"/>
      <c r="F52" s="73"/>
      <c r="G52" s="74"/>
      <c r="H52" s="75"/>
      <c r="I52" s="250" t="s">
        <v>397</v>
      </c>
      <c r="J52" s="207" t="s">
        <v>398</v>
      </c>
      <c r="K52" s="175">
        <v>1</v>
      </c>
      <c r="L52" s="333"/>
      <c r="M52" s="334"/>
      <c r="N52" s="71">
        <v>338</v>
      </c>
      <c r="O52" s="72"/>
    </row>
    <row r="53" spans="1:15" ht="16.5" customHeight="1" x14ac:dyDescent="0.2">
      <c r="A53" s="63">
        <v>1</v>
      </c>
      <c r="B53" s="63" t="s">
        <v>1886</v>
      </c>
      <c r="C53" s="87" t="s">
        <v>5278</v>
      </c>
      <c r="D53" s="83"/>
      <c r="F53" s="346" t="s">
        <v>399</v>
      </c>
      <c r="G53" s="211" t="s">
        <v>398</v>
      </c>
      <c r="H53" s="67">
        <v>0.9</v>
      </c>
      <c r="I53" s="236"/>
      <c r="J53" s="69"/>
      <c r="K53" s="70"/>
      <c r="L53" s="333"/>
      <c r="M53" s="334"/>
      <c r="N53" s="71">
        <v>305</v>
      </c>
      <c r="O53" s="72"/>
    </row>
    <row r="54" spans="1:15" ht="16.5" customHeight="1" x14ac:dyDescent="0.2">
      <c r="A54" s="63">
        <v>1</v>
      </c>
      <c r="B54" s="63" t="s">
        <v>1887</v>
      </c>
      <c r="C54" s="87" t="s">
        <v>5279</v>
      </c>
      <c r="D54" s="83"/>
      <c r="F54" s="393"/>
      <c r="G54" s="74"/>
      <c r="H54" s="75"/>
      <c r="I54" s="250" t="s">
        <v>397</v>
      </c>
      <c r="J54" s="207" t="s">
        <v>398</v>
      </c>
      <c r="K54" s="175">
        <v>1</v>
      </c>
      <c r="L54" s="227" t="s">
        <v>398</v>
      </c>
      <c r="M54" s="75">
        <v>0.7</v>
      </c>
      <c r="N54" s="71">
        <v>305</v>
      </c>
      <c r="O54" s="72"/>
    </row>
    <row r="55" spans="1:15" ht="16.5" customHeight="1" x14ac:dyDescent="0.2">
      <c r="A55" s="53">
        <v>1</v>
      </c>
      <c r="B55" s="53">
        <v>7135</v>
      </c>
      <c r="C55" s="85" t="s">
        <v>5280</v>
      </c>
      <c r="D55" s="325" t="s">
        <v>406</v>
      </c>
      <c r="E55" s="394"/>
      <c r="F55" s="77"/>
      <c r="G55" s="61"/>
      <c r="H55" s="62"/>
      <c r="I55" s="145"/>
      <c r="J55" s="57"/>
      <c r="K55" s="58"/>
      <c r="L55" s="77"/>
      <c r="M55" s="62"/>
      <c r="N55" s="59">
        <v>552</v>
      </c>
      <c r="O55" s="60"/>
    </row>
    <row r="56" spans="1:15" ht="16.5" customHeight="1" x14ac:dyDescent="0.2">
      <c r="A56" s="53">
        <v>1</v>
      </c>
      <c r="B56" s="53">
        <v>7136</v>
      </c>
      <c r="C56" s="85" t="s">
        <v>5281</v>
      </c>
      <c r="D56" s="391"/>
      <c r="E56" s="390"/>
      <c r="F56" s="55"/>
      <c r="G56" s="49"/>
      <c r="H56" s="50"/>
      <c r="I56" s="249" t="s">
        <v>397</v>
      </c>
      <c r="J56" s="205" t="s">
        <v>398</v>
      </c>
      <c r="K56" s="241">
        <v>1</v>
      </c>
      <c r="L56" s="47"/>
      <c r="N56" s="59">
        <v>552</v>
      </c>
      <c r="O56" s="60"/>
    </row>
    <row r="57" spans="1:15" ht="16.5" customHeight="1" x14ac:dyDescent="0.2">
      <c r="A57" s="53">
        <v>1</v>
      </c>
      <c r="B57" s="53">
        <v>7137</v>
      </c>
      <c r="C57" s="85" t="s">
        <v>5282</v>
      </c>
      <c r="D57" s="391"/>
      <c r="E57" s="390"/>
      <c r="F57" s="395" t="s">
        <v>399</v>
      </c>
      <c r="G57" s="210" t="s">
        <v>398</v>
      </c>
      <c r="H57" s="62">
        <v>0.9</v>
      </c>
      <c r="I57" s="145"/>
      <c r="J57" s="57"/>
      <c r="K57" s="58"/>
      <c r="L57" s="47"/>
      <c r="N57" s="59">
        <v>497</v>
      </c>
      <c r="O57" s="60"/>
    </row>
    <row r="58" spans="1:15" ht="16.5" customHeight="1" x14ac:dyDescent="0.2">
      <c r="A58" s="53">
        <v>1</v>
      </c>
      <c r="B58" s="53">
        <v>7138</v>
      </c>
      <c r="C58" s="85" t="s">
        <v>5283</v>
      </c>
      <c r="D58" s="246">
        <v>552</v>
      </c>
      <c r="E58" s="23" t="s">
        <v>394</v>
      </c>
      <c r="F58" s="392"/>
      <c r="G58" s="49"/>
      <c r="H58" s="50"/>
      <c r="I58" s="249" t="s">
        <v>397</v>
      </c>
      <c r="J58" s="205" t="s">
        <v>398</v>
      </c>
      <c r="K58" s="241">
        <v>1</v>
      </c>
      <c r="L58" s="47"/>
      <c r="N58" s="59">
        <v>497</v>
      </c>
      <c r="O58" s="60"/>
    </row>
    <row r="59" spans="1:15" ht="16.5" customHeight="1" x14ac:dyDescent="0.2">
      <c r="A59" s="63">
        <v>1</v>
      </c>
      <c r="B59" s="63" t="s">
        <v>1888</v>
      </c>
      <c r="C59" s="87" t="s">
        <v>5284</v>
      </c>
      <c r="D59" s="83"/>
      <c r="F59" s="65"/>
      <c r="G59" s="66"/>
      <c r="H59" s="67"/>
      <c r="I59" s="236"/>
      <c r="J59" s="69"/>
      <c r="K59" s="70"/>
      <c r="L59" s="331" t="s">
        <v>400</v>
      </c>
      <c r="M59" s="332"/>
      <c r="N59" s="71">
        <v>386</v>
      </c>
      <c r="O59" s="72"/>
    </row>
    <row r="60" spans="1:15" ht="16.5" customHeight="1" x14ac:dyDescent="0.2">
      <c r="A60" s="63">
        <v>1</v>
      </c>
      <c r="B60" s="63" t="s">
        <v>1889</v>
      </c>
      <c r="C60" s="87" t="s">
        <v>5285</v>
      </c>
      <c r="D60" s="83"/>
      <c r="F60" s="73"/>
      <c r="G60" s="74"/>
      <c r="H60" s="75"/>
      <c r="I60" s="250" t="s">
        <v>397</v>
      </c>
      <c r="J60" s="207" t="s">
        <v>398</v>
      </c>
      <c r="K60" s="175">
        <v>1</v>
      </c>
      <c r="L60" s="333"/>
      <c r="M60" s="334"/>
      <c r="N60" s="71">
        <v>386</v>
      </c>
      <c r="O60" s="72"/>
    </row>
    <row r="61" spans="1:15" ht="16.5" customHeight="1" x14ac:dyDescent="0.2">
      <c r="A61" s="63">
        <v>1</v>
      </c>
      <c r="B61" s="63" t="s">
        <v>1890</v>
      </c>
      <c r="C61" s="87" t="s">
        <v>5286</v>
      </c>
      <c r="D61" s="83"/>
      <c r="F61" s="346" t="s">
        <v>399</v>
      </c>
      <c r="G61" s="211" t="s">
        <v>398</v>
      </c>
      <c r="H61" s="67">
        <v>0.9</v>
      </c>
      <c r="I61" s="236"/>
      <c r="J61" s="69"/>
      <c r="K61" s="70"/>
      <c r="L61" s="333"/>
      <c r="M61" s="334"/>
      <c r="N61" s="71">
        <v>348</v>
      </c>
      <c r="O61" s="72"/>
    </row>
    <row r="62" spans="1:15" ht="16.5" customHeight="1" x14ac:dyDescent="0.2">
      <c r="A62" s="63">
        <v>1</v>
      </c>
      <c r="B62" s="63" t="s">
        <v>1891</v>
      </c>
      <c r="C62" s="87" t="s">
        <v>5287</v>
      </c>
      <c r="D62" s="83"/>
      <c r="F62" s="393"/>
      <c r="G62" s="74"/>
      <c r="H62" s="75"/>
      <c r="I62" s="250" t="s">
        <v>397</v>
      </c>
      <c r="J62" s="207" t="s">
        <v>398</v>
      </c>
      <c r="K62" s="175">
        <v>1</v>
      </c>
      <c r="L62" s="227" t="s">
        <v>398</v>
      </c>
      <c r="M62" s="75">
        <v>0.7</v>
      </c>
      <c r="N62" s="71">
        <v>348</v>
      </c>
      <c r="O62" s="72"/>
    </row>
    <row r="63" spans="1:15" ht="16.5" customHeight="1" x14ac:dyDescent="0.2">
      <c r="A63" s="53">
        <v>1</v>
      </c>
      <c r="B63" s="53">
        <v>7139</v>
      </c>
      <c r="C63" s="85" t="s">
        <v>5288</v>
      </c>
      <c r="D63" s="325" t="s">
        <v>488</v>
      </c>
      <c r="E63" s="394"/>
      <c r="F63" s="77"/>
      <c r="G63" s="61"/>
      <c r="H63" s="62"/>
      <c r="I63" s="145"/>
      <c r="J63" s="57"/>
      <c r="K63" s="58"/>
      <c r="L63" s="77"/>
      <c r="M63" s="62"/>
      <c r="N63" s="59">
        <v>621</v>
      </c>
      <c r="O63" s="60"/>
    </row>
    <row r="64" spans="1:15" ht="16.5" customHeight="1" x14ac:dyDescent="0.2">
      <c r="A64" s="53">
        <v>1</v>
      </c>
      <c r="B64" s="53">
        <v>7140</v>
      </c>
      <c r="C64" s="85" t="s">
        <v>5289</v>
      </c>
      <c r="D64" s="391"/>
      <c r="E64" s="390"/>
      <c r="F64" s="55"/>
      <c r="G64" s="49"/>
      <c r="H64" s="50"/>
      <c r="I64" s="249" t="s">
        <v>397</v>
      </c>
      <c r="J64" s="205" t="s">
        <v>398</v>
      </c>
      <c r="K64" s="241">
        <v>1</v>
      </c>
      <c r="L64" s="47"/>
      <c r="N64" s="59">
        <v>621</v>
      </c>
      <c r="O64" s="60"/>
    </row>
    <row r="65" spans="1:15" ht="16.5" customHeight="1" x14ac:dyDescent="0.2">
      <c r="A65" s="53">
        <v>1</v>
      </c>
      <c r="B65" s="53">
        <v>7141</v>
      </c>
      <c r="C65" s="85" t="s">
        <v>5290</v>
      </c>
      <c r="D65" s="391"/>
      <c r="E65" s="390"/>
      <c r="F65" s="395" t="s">
        <v>399</v>
      </c>
      <c r="G65" s="210" t="s">
        <v>398</v>
      </c>
      <c r="H65" s="62">
        <v>0.9</v>
      </c>
      <c r="I65" s="145"/>
      <c r="J65" s="57"/>
      <c r="K65" s="58"/>
      <c r="L65" s="47"/>
      <c r="N65" s="59">
        <v>559</v>
      </c>
      <c r="O65" s="60"/>
    </row>
    <row r="66" spans="1:15" ht="16.5" customHeight="1" x14ac:dyDescent="0.2">
      <c r="A66" s="53">
        <v>1</v>
      </c>
      <c r="B66" s="53">
        <v>7142</v>
      </c>
      <c r="C66" s="85" t="s">
        <v>5291</v>
      </c>
      <c r="D66" s="246">
        <v>621</v>
      </c>
      <c r="E66" s="23" t="s">
        <v>394</v>
      </c>
      <c r="F66" s="392"/>
      <c r="G66" s="49"/>
      <c r="H66" s="50"/>
      <c r="I66" s="249" t="s">
        <v>397</v>
      </c>
      <c r="J66" s="205" t="s">
        <v>398</v>
      </c>
      <c r="K66" s="241">
        <v>1</v>
      </c>
      <c r="L66" s="47"/>
      <c r="N66" s="59">
        <v>559</v>
      </c>
      <c r="O66" s="60"/>
    </row>
    <row r="67" spans="1:15" ht="16.5" customHeight="1" x14ac:dyDescent="0.2">
      <c r="A67" s="63">
        <v>1</v>
      </c>
      <c r="B67" s="63" t="s">
        <v>1892</v>
      </c>
      <c r="C67" s="87" t="s">
        <v>5292</v>
      </c>
      <c r="D67" s="83"/>
      <c r="F67" s="65"/>
      <c r="G67" s="66"/>
      <c r="H67" s="67"/>
      <c r="I67" s="236"/>
      <c r="J67" s="69"/>
      <c r="K67" s="70"/>
      <c r="L67" s="331" t="s">
        <v>400</v>
      </c>
      <c r="M67" s="332"/>
      <c r="N67" s="71">
        <v>435</v>
      </c>
      <c r="O67" s="72"/>
    </row>
    <row r="68" spans="1:15" ht="16.5" customHeight="1" x14ac:dyDescent="0.2">
      <c r="A68" s="63">
        <v>1</v>
      </c>
      <c r="B68" s="63" t="s">
        <v>1893</v>
      </c>
      <c r="C68" s="87" t="s">
        <v>5293</v>
      </c>
      <c r="D68" s="83"/>
      <c r="F68" s="73"/>
      <c r="G68" s="74"/>
      <c r="H68" s="75"/>
      <c r="I68" s="250" t="s">
        <v>397</v>
      </c>
      <c r="J68" s="207" t="s">
        <v>398</v>
      </c>
      <c r="K68" s="175">
        <v>1</v>
      </c>
      <c r="L68" s="333"/>
      <c r="M68" s="334"/>
      <c r="N68" s="71">
        <v>435</v>
      </c>
      <c r="O68" s="72"/>
    </row>
    <row r="69" spans="1:15" ht="16.5" customHeight="1" x14ac:dyDescent="0.2">
      <c r="A69" s="63">
        <v>1</v>
      </c>
      <c r="B69" s="63" t="s">
        <v>1894</v>
      </c>
      <c r="C69" s="87" t="s">
        <v>5294</v>
      </c>
      <c r="D69" s="83"/>
      <c r="F69" s="346" t="s">
        <v>399</v>
      </c>
      <c r="G69" s="211" t="s">
        <v>398</v>
      </c>
      <c r="H69" s="67">
        <v>0.9</v>
      </c>
      <c r="I69" s="236"/>
      <c r="J69" s="69"/>
      <c r="K69" s="70"/>
      <c r="L69" s="333"/>
      <c r="M69" s="334"/>
      <c r="N69" s="71">
        <v>391</v>
      </c>
      <c r="O69" s="72"/>
    </row>
    <row r="70" spans="1:15" ht="16.5" customHeight="1" x14ac:dyDescent="0.2">
      <c r="A70" s="63">
        <v>1</v>
      </c>
      <c r="B70" s="63" t="s">
        <v>1895</v>
      </c>
      <c r="C70" s="87" t="s">
        <v>5295</v>
      </c>
      <c r="D70" s="83"/>
      <c r="F70" s="393"/>
      <c r="G70" s="74"/>
      <c r="H70" s="75"/>
      <c r="I70" s="250" t="s">
        <v>397</v>
      </c>
      <c r="J70" s="207" t="s">
        <v>398</v>
      </c>
      <c r="K70" s="175">
        <v>1</v>
      </c>
      <c r="L70" s="227" t="s">
        <v>398</v>
      </c>
      <c r="M70" s="75">
        <v>0.7</v>
      </c>
      <c r="N70" s="71">
        <v>391</v>
      </c>
      <c r="O70" s="72"/>
    </row>
    <row r="71" spans="1:15" ht="16.5" customHeight="1" x14ac:dyDescent="0.2">
      <c r="A71" s="53">
        <v>1</v>
      </c>
      <c r="B71" s="53">
        <v>7143</v>
      </c>
      <c r="C71" s="85" t="s">
        <v>5296</v>
      </c>
      <c r="D71" s="325" t="s">
        <v>408</v>
      </c>
      <c r="E71" s="394"/>
      <c r="F71" s="77"/>
      <c r="G71" s="61"/>
      <c r="H71" s="62"/>
      <c r="I71" s="145"/>
      <c r="J71" s="57"/>
      <c r="K71" s="58"/>
      <c r="L71" s="77"/>
      <c r="M71" s="62"/>
      <c r="N71" s="59">
        <v>690</v>
      </c>
      <c r="O71" s="60"/>
    </row>
    <row r="72" spans="1:15" ht="16.5" customHeight="1" x14ac:dyDescent="0.2">
      <c r="A72" s="53">
        <v>1</v>
      </c>
      <c r="B72" s="53">
        <v>7144</v>
      </c>
      <c r="C72" s="85" t="s">
        <v>5297</v>
      </c>
      <c r="D72" s="391"/>
      <c r="E72" s="390"/>
      <c r="F72" s="55"/>
      <c r="G72" s="49"/>
      <c r="H72" s="50"/>
      <c r="I72" s="249" t="s">
        <v>397</v>
      </c>
      <c r="J72" s="205" t="s">
        <v>398</v>
      </c>
      <c r="K72" s="241">
        <v>1</v>
      </c>
      <c r="L72" s="47"/>
      <c r="N72" s="59">
        <v>690</v>
      </c>
      <c r="O72" s="60"/>
    </row>
    <row r="73" spans="1:15" ht="16.5" customHeight="1" x14ac:dyDescent="0.2">
      <c r="A73" s="53">
        <v>1</v>
      </c>
      <c r="B73" s="53">
        <v>7145</v>
      </c>
      <c r="C73" s="85" t="s">
        <v>5298</v>
      </c>
      <c r="D73" s="391"/>
      <c r="E73" s="390"/>
      <c r="F73" s="395" t="s">
        <v>399</v>
      </c>
      <c r="G73" s="210" t="s">
        <v>398</v>
      </c>
      <c r="H73" s="62">
        <v>0.9</v>
      </c>
      <c r="I73" s="145"/>
      <c r="J73" s="57"/>
      <c r="K73" s="58"/>
      <c r="L73" s="47"/>
      <c r="N73" s="59">
        <v>621</v>
      </c>
      <c r="O73" s="60"/>
    </row>
    <row r="74" spans="1:15" ht="16.5" customHeight="1" x14ac:dyDescent="0.2">
      <c r="A74" s="53">
        <v>1</v>
      </c>
      <c r="B74" s="53">
        <v>7146</v>
      </c>
      <c r="C74" s="85" t="s">
        <v>5299</v>
      </c>
      <c r="D74" s="246">
        <v>690</v>
      </c>
      <c r="E74" s="23" t="s">
        <v>394</v>
      </c>
      <c r="F74" s="392"/>
      <c r="G74" s="49"/>
      <c r="H74" s="50"/>
      <c r="I74" s="249" t="s">
        <v>397</v>
      </c>
      <c r="J74" s="205" t="s">
        <v>398</v>
      </c>
      <c r="K74" s="241">
        <v>1</v>
      </c>
      <c r="L74" s="47"/>
      <c r="N74" s="59">
        <v>621</v>
      </c>
      <c r="O74" s="60"/>
    </row>
    <row r="75" spans="1:15" ht="16.5" customHeight="1" x14ac:dyDescent="0.2">
      <c r="A75" s="63">
        <v>1</v>
      </c>
      <c r="B75" s="63" t="s">
        <v>1896</v>
      </c>
      <c r="C75" s="87" t="s">
        <v>5300</v>
      </c>
      <c r="D75" s="83"/>
      <c r="F75" s="65"/>
      <c r="G75" s="66"/>
      <c r="H75" s="67"/>
      <c r="I75" s="236"/>
      <c r="J75" s="69"/>
      <c r="K75" s="70"/>
      <c r="L75" s="331" t="s">
        <v>400</v>
      </c>
      <c r="M75" s="332"/>
      <c r="N75" s="71">
        <v>483</v>
      </c>
      <c r="O75" s="72"/>
    </row>
    <row r="76" spans="1:15" ht="16.5" customHeight="1" x14ac:dyDescent="0.2">
      <c r="A76" s="63">
        <v>1</v>
      </c>
      <c r="B76" s="63" t="s">
        <v>1897</v>
      </c>
      <c r="C76" s="87" t="s">
        <v>5301</v>
      </c>
      <c r="D76" s="83"/>
      <c r="F76" s="73"/>
      <c r="G76" s="74"/>
      <c r="H76" s="75"/>
      <c r="I76" s="250" t="s">
        <v>397</v>
      </c>
      <c r="J76" s="207" t="s">
        <v>398</v>
      </c>
      <c r="K76" s="175">
        <v>1</v>
      </c>
      <c r="L76" s="333"/>
      <c r="M76" s="334"/>
      <c r="N76" s="71">
        <v>483</v>
      </c>
      <c r="O76" s="72"/>
    </row>
    <row r="77" spans="1:15" ht="16.5" customHeight="1" x14ac:dyDescent="0.2">
      <c r="A77" s="63">
        <v>1</v>
      </c>
      <c r="B77" s="63" t="s">
        <v>1898</v>
      </c>
      <c r="C77" s="87" t="s">
        <v>5302</v>
      </c>
      <c r="D77" s="83"/>
      <c r="F77" s="346" t="s">
        <v>399</v>
      </c>
      <c r="G77" s="211" t="s">
        <v>398</v>
      </c>
      <c r="H77" s="67">
        <v>0.9</v>
      </c>
      <c r="I77" s="236"/>
      <c r="J77" s="69"/>
      <c r="K77" s="70"/>
      <c r="L77" s="333"/>
      <c r="M77" s="334"/>
      <c r="N77" s="71">
        <v>435</v>
      </c>
      <c r="O77" s="72"/>
    </row>
    <row r="78" spans="1:15" ht="16.5" customHeight="1" x14ac:dyDescent="0.2">
      <c r="A78" s="63">
        <v>1</v>
      </c>
      <c r="B78" s="63" t="s">
        <v>1899</v>
      </c>
      <c r="C78" s="87" t="s">
        <v>5303</v>
      </c>
      <c r="D78" s="124"/>
      <c r="E78" s="49"/>
      <c r="F78" s="393"/>
      <c r="G78" s="74"/>
      <c r="H78" s="75"/>
      <c r="I78" s="250" t="s">
        <v>397</v>
      </c>
      <c r="J78" s="207" t="s">
        <v>398</v>
      </c>
      <c r="K78" s="175">
        <v>1</v>
      </c>
      <c r="L78" s="227" t="s">
        <v>398</v>
      </c>
      <c r="M78" s="75">
        <v>0.7</v>
      </c>
      <c r="N78" s="71">
        <v>435</v>
      </c>
      <c r="O78" s="79"/>
    </row>
    <row r="79" spans="1:15" ht="16.5" customHeight="1" x14ac:dyDescent="0.2">
      <c r="A79" s="44">
        <v>1</v>
      </c>
      <c r="B79" s="44">
        <v>7147</v>
      </c>
      <c r="C79" s="45" t="s">
        <v>5304</v>
      </c>
      <c r="D79" s="327" t="s">
        <v>409</v>
      </c>
      <c r="E79" s="390"/>
      <c r="F79" s="47"/>
      <c r="I79" s="55"/>
      <c r="J79" s="49"/>
      <c r="K79" s="50"/>
      <c r="L79" s="47"/>
      <c r="N79" s="51">
        <v>759</v>
      </c>
      <c r="O79" s="52" t="s">
        <v>396</v>
      </c>
    </row>
    <row r="80" spans="1:15" ht="16.5" customHeight="1" x14ac:dyDescent="0.2">
      <c r="A80" s="53">
        <v>1</v>
      </c>
      <c r="B80" s="53">
        <v>7148</v>
      </c>
      <c r="C80" s="85" t="s">
        <v>5305</v>
      </c>
      <c r="D80" s="391"/>
      <c r="E80" s="390"/>
      <c r="F80" s="55"/>
      <c r="G80" s="49"/>
      <c r="H80" s="50"/>
      <c r="I80" s="249" t="s">
        <v>397</v>
      </c>
      <c r="J80" s="205" t="s">
        <v>398</v>
      </c>
      <c r="K80" s="241">
        <v>1</v>
      </c>
      <c r="L80" s="47"/>
      <c r="N80" s="59">
        <v>759</v>
      </c>
      <c r="O80" s="60"/>
    </row>
    <row r="81" spans="1:15" ht="16.5" customHeight="1" x14ac:dyDescent="0.2">
      <c r="A81" s="53">
        <v>1</v>
      </c>
      <c r="B81" s="53">
        <v>7149</v>
      </c>
      <c r="C81" s="85" t="s">
        <v>5306</v>
      </c>
      <c r="D81" s="391"/>
      <c r="E81" s="390"/>
      <c r="F81" s="395" t="s">
        <v>399</v>
      </c>
      <c r="G81" s="210" t="s">
        <v>398</v>
      </c>
      <c r="H81" s="62">
        <v>0.9</v>
      </c>
      <c r="I81" s="145"/>
      <c r="J81" s="57"/>
      <c r="K81" s="58"/>
      <c r="L81" s="47"/>
      <c r="N81" s="59">
        <v>683</v>
      </c>
      <c r="O81" s="60"/>
    </row>
    <row r="82" spans="1:15" ht="16.5" customHeight="1" x14ac:dyDescent="0.2">
      <c r="A82" s="53">
        <v>1</v>
      </c>
      <c r="B82" s="53">
        <v>7150</v>
      </c>
      <c r="C82" s="85" t="s">
        <v>5307</v>
      </c>
      <c r="D82" s="246">
        <v>759</v>
      </c>
      <c r="E82" s="23" t="s">
        <v>394</v>
      </c>
      <c r="F82" s="392"/>
      <c r="G82" s="49"/>
      <c r="H82" s="50"/>
      <c r="I82" s="249" t="s">
        <v>397</v>
      </c>
      <c r="J82" s="205" t="s">
        <v>398</v>
      </c>
      <c r="K82" s="241">
        <v>1</v>
      </c>
      <c r="L82" s="47"/>
      <c r="N82" s="59">
        <v>683</v>
      </c>
      <c r="O82" s="60"/>
    </row>
    <row r="83" spans="1:15" ht="16.5" customHeight="1" x14ac:dyDescent="0.2">
      <c r="A83" s="63">
        <v>1</v>
      </c>
      <c r="B83" s="63" t="s">
        <v>1900</v>
      </c>
      <c r="C83" s="87" t="s">
        <v>5308</v>
      </c>
      <c r="D83" s="83"/>
      <c r="F83" s="65"/>
      <c r="G83" s="66"/>
      <c r="H83" s="67"/>
      <c r="I83" s="236"/>
      <c r="J83" s="69"/>
      <c r="K83" s="70"/>
      <c r="L83" s="331" t="s">
        <v>400</v>
      </c>
      <c r="M83" s="332"/>
      <c r="N83" s="71">
        <v>531</v>
      </c>
      <c r="O83" s="72"/>
    </row>
    <row r="84" spans="1:15" ht="16.5" customHeight="1" x14ac:dyDescent="0.2">
      <c r="A84" s="63">
        <v>1</v>
      </c>
      <c r="B84" s="63" t="s">
        <v>1901</v>
      </c>
      <c r="C84" s="87" t="s">
        <v>5309</v>
      </c>
      <c r="D84" s="83"/>
      <c r="F84" s="73"/>
      <c r="G84" s="74"/>
      <c r="H84" s="75"/>
      <c r="I84" s="250" t="s">
        <v>397</v>
      </c>
      <c r="J84" s="207" t="s">
        <v>398</v>
      </c>
      <c r="K84" s="175">
        <v>1</v>
      </c>
      <c r="L84" s="333"/>
      <c r="M84" s="334"/>
      <c r="N84" s="71">
        <v>531</v>
      </c>
      <c r="O84" s="72"/>
    </row>
    <row r="85" spans="1:15" ht="16.5" customHeight="1" x14ac:dyDescent="0.2">
      <c r="A85" s="63">
        <v>1</v>
      </c>
      <c r="B85" s="63" t="s">
        <v>1902</v>
      </c>
      <c r="C85" s="87" t="s">
        <v>5310</v>
      </c>
      <c r="D85" s="83"/>
      <c r="F85" s="346" t="s">
        <v>399</v>
      </c>
      <c r="G85" s="211" t="s">
        <v>398</v>
      </c>
      <c r="H85" s="67">
        <v>0.9</v>
      </c>
      <c r="I85" s="236"/>
      <c r="J85" s="69"/>
      <c r="K85" s="70"/>
      <c r="L85" s="333"/>
      <c r="M85" s="334"/>
      <c r="N85" s="71">
        <v>478</v>
      </c>
      <c r="O85" s="72"/>
    </row>
    <row r="86" spans="1:15" ht="16.5" customHeight="1" x14ac:dyDescent="0.2">
      <c r="A86" s="63">
        <v>1</v>
      </c>
      <c r="B86" s="63" t="s">
        <v>1903</v>
      </c>
      <c r="C86" s="87" t="s">
        <v>5311</v>
      </c>
      <c r="D86" s="83"/>
      <c r="F86" s="393"/>
      <c r="G86" s="74"/>
      <c r="H86" s="75"/>
      <c r="I86" s="250" t="s">
        <v>397</v>
      </c>
      <c r="J86" s="207" t="s">
        <v>398</v>
      </c>
      <c r="K86" s="175">
        <v>1</v>
      </c>
      <c r="L86" s="227" t="s">
        <v>398</v>
      </c>
      <c r="M86" s="75">
        <v>0.7</v>
      </c>
      <c r="N86" s="71">
        <v>478</v>
      </c>
      <c r="O86" s="72"/>
    </row>
    <row r="87" spans="1:15" ht="16.5" customHeight="1" x14ac:dyDescent="0.2">
      <c r="A87" s="53">
        <v>1</v>
      </c>
      <c r="B87" s="53">
        <v>7151</v>
      </c>
      <c r="C87" s="85" t="s">
        <v>5312</v>
      </c>
      <c r="D87" s="325" t="s">
        <v>410</v>
      </c>
      <c r="E87" s="394"/>
      <c r="F87" s="77"/>
      <c r="G87" s="61"/>
      <c r="H87" s="62"/>
      <c r="I87" s="145"/>
      <c r="J87" s="57"/>
      <c r="K87" s="58"/>
      <c r="L87" s="77"/>
      <c r="M87" s="62"/>
      <c r="N87" s="59">
        <v>828</v>
      </c>
      <c r="O87" s="60"/>
    </row>
    <row r="88" spans="1:15" ht="16.5" customHeight="1" x14ac:dyDescent="0.2">
      <c r="A88" s="53">
        <v>1</v>
      </c>
      <c r="B88" s="53">
        <v>7152</v>
      </c>
      <c r="C88" s="85" t="s">
        <v>5313</v>
      </c>
      <c r="D88" s="391"/>
      <c r="E88" s="390"/>
      <c r="F88" s="55"/>
      <c r="G88" s="49"/>
      <c r="H88" s="50"/>
      <c r="I88" s="249" t="s">
        <v>397</v>
      </c>
      <c r="J88" s="205" t="s">
        <v>398</v>
      </c>
      <c r="K88" s="241">
        <v>1</v>
      </c>
      <c r="L88" s="47"/>
      <c r="N88" s="59">
        <v>828</v>
      </c>
      <c r="O88" s="60"/>
    </row>
    <row r="89" spans="1:15" ht="16.5" customHeight="1" x14ac:dyDescent="0.2">
      <c r="A89" s="53">
        <v>1</v>
      </c>
      <c r="B89" s="53">
        <v>7153</v>
      </c>
      <c r="C89" s="85" t="s">
        <v>5314</v>
      </c>
      <c r="D89" s="391"/>
      <c r="E89" s="390"/>
      <c r="F89" s="395" t="s">
        <v>399</v>
      </c>
      <c r="G89" s="210" t="s">
        <v>398</v>
      </c>
      <c r="H89" s="62">
        <v>0.9</v>
      </c>
      <c r="I89" s="145"/>
      <c r="J89" s="57"/>
      <c r="K89" s="58"/>
      <c r="L89" s="47"/>
      <c r="N89" s="59">
        <v>745</v>
      </c>
      <c r="O89" s="60"/>
    </row>
    <row r="90" spans="1:15" ht="16.5" customHeight="1" x14ac:dyDescent="0.2">
      <c r="A90" s="53">
        <v>1</v>
      </c>
      <c r="B90" s="53">
        <v>7154</v>
      </c>
      <c r="C90" s="85" t="s">
        <v>5315</v>
      </c>
      <c r="D90" s="246">
        <v>828</v>
      </c>
      <c r="E90" s="23" t="s">
        <v>394</v>
      </c>
      <c r="F90" s="392"/>
      <c r="G90" s="49"/>
      <c r="H90" s="50"/>
      <c r="I90" s="249" t="s">
        <v>397</v>
      </c>
      <c r="J90" s="205" t="s">
        <v>398</v>
      </c>
      <c r="K90" s="241">
        <v>1</v>
      </c>
      <c r="L90" s="47"/>
      <c r="N90" s="59">
        <v>745</v>
      </c>
      <c r="O90" s="60"/>
    </row>
    <row r="91" spans="1:15" ht="16.5" customHeight="1" x14ac:dyDescent="0.2">
      <c r="A91" s="63">
        <v>1</v>
      </c>
      <c r="B91" s="63" t="s">
        <v>1904</v>
      </c>
      <c r="C91" s="87" t="s">
        <v>5316</v>
      </c>
      <c r="D91" s="83"/>
      <c r="F91" s="65"/>
      <c r="G91" s="66"/>
      <c r="H91" s="67"/>
      <c r="I91" s="236"/>
      <c r="J91" s="69"/>
      <c r="K91" s="70"/>
      <c r="L91" s="331" t="s">
        <v>400</v>
      </c>
      <c r="M91" s="332"/>
      <c r="N91" s="71">
        <v>580</v>
      </c>
      <c r="O91" s="72"/>
    </row>
    <row r="92" spans="1:15" ht="16.5" customHeight="1" x14ac:dyDescent="0.2">
      <c r="A92" s="63">
        <v>1</v>
      </c>
      <c r="B92" s="63" t="s">
        <v>1905</v>
      </c>
      <c r="C92" s="87" t="s">
        <v>5317</v>
      </c>
      <c r="D92" s="83"/>
      <c r="F92" s="73"/>
      <c r="G92" s="74"/>
      <c r="H92" s="75"/>
      <c r="I92" s="250" t="s">
        <v>397</v>
      </c>
      <c r="J92" s="207" t="s">
        <v>398</v>
      </c>
      <c r="K92" s="175">
        <v>1</v>
      </c>
      <c r="L92" s="333"/>
      <c r="M92" s="334"/>
      <c r="N92" s="71">
        <v>580</v>
      </c>
      <c r="O92" s="72"/>
    </row>
    <row r="93" spans="1:15" ht="16.5" customHeight="1" x14ac:dyDescent="0.2">
      <c r="A93" s="63">
        <v>1</v>
      </c>
      <c r="B93" s="63" t="s">
        <v>1906</v>
      </c>
      <c r="C93" s="87" t="s">
        <v>5318</v>
      </c>
      <c r="D93" s="83"/>
      <c r="F93" s="346" t="s">
        <v>399</v>
      </c>
      <c r="G93" s="211" t="s">
        <v>398</v>
      </c>
      <c r="H93" s="67">
        <v>0.9</v>
      </c>
      <c r="I93" s="236"/>
      <c r="J93" s="69"/>
      <c r="K93" s="70"/>
      <c r="L93" s="333"/>
      <c r="M93" s="334"/>
      <c r="N93" s="71">
        <v>522</v>
      </c>
      <c r="O93" s="72"/>
    </row>
    <row r="94" spans="1:15" ht="16.5" customHeight="1" x14ac:dyDescent="0.2">
      <c r="A94" s="63">
        <v>1</v>
      </c>
      <c r="B94" s="63" t="s">
        <v>1907</v>
      </c>
      <c r="C94" s="87" t="s">
        <v>5319</v>
      </c>
      <c r="D94" s="83"/>
      <c r="F94" s="393"/>
      <c r="G94" s="74"/>
      <c r="H94" s="75"/>
      <c r="I94" s="250" t="s">
        <v>397</v>
      </c>
      <c r="J94" s="207" t="s">
        <v>398</v>
      </c>
      <c r="K94" s="175">
        <v>1</v>
      </c>
      <c r="L94" s="227" t="s">
        <v>398</v>
      </c>
      <c r="M94" s="75">
        <v>0.7</v>
      </c>
      <c r="N94" s="71">
        <v>522</v>
      </c>
      <c r="O94" s="72"/>
    </row>
    <row r="95" spans="1:15" ht="16.5" customHeight="1" x14ac:dyDescent="0.2">
      <c r="A95" s="53">
        <v>1</v>
      </c>
      <c r="B95" s="53">
        <v>7155</v>
      </c>
      <c r="C95" s="85" t="s">
        <v>5320</v>
      </c>
      <c r="D95" s="325" t="s">
        <v>411</v>
      </c>
      <c r="E95" s="394"/>
      <c r="F95" s="77"/>
      <c r="G95" s="61"/>
      <c r="H95" s="62"/>
      <c r="I95" s="145"/>
      <c r="J95" s="57"/>
      <c r="K95" s="58"/>
      <c r="L95" s="77"/>
      <c r="M95" s="62"/>
      <c r="N95" s="59">
        <v>897</v>
      </c>
      <c r="O95" s="60"/>
    </row>
    <row r="96" spans="1:15" ht="16.5" customHeight="1" x14ac:dyDescent="0.2">
      <c r="A96" s="53">
        <v>1</v>
      </c>
      <c r="B96" s="53">
        <v>7156</v>
      </c>
      <c r="C96" s="85" t="s">
        <v>5321</v>
      </c>
      <c r="D96" s="391"/>
      <c r="E96" s="390"/>
      <c r="F96" s="55"/>
      <c r="G96" s="49"/>
      <c r="H96" s="50"/>
      <c r="I96" s="249" t="s">
        <v>397</v>
      </c>
      <c r="J96" s="205" t="s">
        <v>398</v>
      </c>
      <c r="K96" s="241">
        <v>1</v>
      </c>
      <c r="L96" s="47"/>
      <c r="N96" s="59">
        <v>897</v>
      </c>
      <c r="O96" s="60"/>
    </row>
    <row r="97" spans="1:15" ht="16.5" customHeight="1" x14ac:dyDescent="0.2">
      <c r="A97" s="53">
        <v>1</v>
      </c>
      <c r="B97" s="53">
        <v>7157</v>
      </c>
      <c r="C97" s="85" t="s">
        <v>5322</v>
      </c>
      <c r="D97" s="391"/>
      <c r="E97" s="390"/>
      <c r="F97" s="395" t="s">
        <v>399</v>
      </c>
      <c r="G97" s="210" t="s">
        <v>398</v>
      </c>
      <c r="H97" s="62">
        <v>0.9</v>
      </c>
      <c r="I97" s="145"/>
      <c r="J97" s="57"/>
      <c r="K97" s="58"/>
      <c r="L97" s="47"/>
      <c r="N97" s="59">
        <v>807</v>
      </c>
      <c r="O97" s="60"/>
    </row>
    <row r="98" spans="1:15" ht="16.5" customHeight="1" x14ac:dyDescent="0.2">
      <c r="A98" s="53">
        <v>1</v>
      </c>
      <c r="B98" s="53">
        <v>7158</v>
      </c>
      <c r="C98" s="85" t="s">
        <v>5323</v>
      </c>
      <c r="D98" s="246">
        <v>897</v>
      </c>
      <c r="E98" s="23" t="s">
        <v>394</v>
      </c>
      <c r="F98" s="392"/>
      <c r="G98" s="49"/>
      <c r="H98" s="50"/>
      <c r="I98" s="249" t="s">
        <v>397</v>
      </c>
      <c r="J98" s="205" t="s">
        <v>398</v>
      </c>
      <c r="K98" s="241">
        <v>1</v>
      </c>
      <c r="L98" s="47"/>
      <c r="N98" s="59">
        <v>807</v>
      </c>
      <c r="O98" s="60"/>
    </row>
    <row r="99" spans="1:15" ht="16.5" customHeight="1" x14ac:dyDescent="0.2">
      <c r="A99" s="63">
        <v>1</v>
      </c>
      <c r="B99" s="63" t="s">
        <v>1908</v>
      </c>
      <c r="C99" s="87" t="s">
        <v>5324</v>
      </c>
      <c r="D99" s="83"/>
      <c r="F99" s="65"/>
      <c r="G99" s="66"/>
      <c r="H99" s="67"/>
      <c r="I99" s="236"/>
      <c r="J99" s="69"/>
      <c r="K99" s="70"/>
      <c r="L99" s="331" t="s">
        <v>400</v>
      </c>
      <c r="M99" s="332"/>
      <c r="N99" s="71">
        <v>628</v>
      </c>
      <c r="O99" s="72"/>
    </row>
    <row r="100" spans="1:15" ht="16.5" customHeight="1" x14ac:dyDescent="0.2">
      <c r="A100" s="63">
        <v>1</v>
      </c>
      <c r="B100" s="63" t="s">
        <v>1909</v>
      </c>
      <c r="C100" s="87" t="s">
        <v>5325</v>
      </c>
      <c r="D100" s="83"/>
      <c r="F100" s="73"/>
      <c r="G100" s="74"/>
      <c r="H100" s="75"/>
      <c r="I100" s="250" t="s">
        <v>397</v>
      </c>
      <c r="J100" s="207" t="s">
        <v>398</v>
      </c>
      <c r="K100" s="175">
        <v>1</v>
      </c>
      <c r="L100" s="333"/>
      <c r="M100" s="334"/>
      <c r="N100" s="71">
        <v>628</v>
      </c>
      <c r="O100" s="72"/>
    </row>
    <row r="101" spans="1:15" ht="16.5" customHeight="1" x14ac:dyDescent="0.2">
      <c r="A101" s="63">
        <v>1</v>
      </c>
      <c r="B101" s="63" t="s">
        <v>1910</v>
      </c>
      <c r="C101" s="87" t="s">
        <v>5326</v>
      </c>
      <c r="D101" s="83"/>
      <c r="F101" s="346" t="s">
        <v>399</v>
      </c>
      <c r="G101" s="211" t="s">
        <v>398</v>
      </c>
      <c r="H101" s="67">
        <v>0.9</v>
      </c>
      <c r="I101" s="236"/>
      <c r="J101" s="69"/>
      <c r="K101" s="70"/>
      <c r="L101" s="333"/>
      <c r="M101" s="334"/>
      <c r="N101" s="71">
        <v>565</v>
      </c>
      <c r="O101" s="72"/>
    </row>
    <row r="102" spans="1:15" ht="16.5" customHeight="1" x14ac:dyDescent="0.2">
      <c r="A102" s="63">
        <v>1</v>
      </c>
      <c r="B102" s="63" t="s">
        <v>1911</v>
      </c>
      <c r="C102" s="87" t="s">
        <v>5327</v>
      </c>
      <c r="D102" s="83"/>
      <c r="F102" s="393"/>
      <c r="G102" s="74"/>
      <c r="H102" s="75"/>
      <c r="I102" s="250" t="s">
        <v>397</v>
      </c>
      <c r="J102" s="207" t="s">
        <v>398</v>
      </c>
      <c r="K102" s="175">
        <v>1</v>
      </c>
      <c r="L102" s="227" t="s">
        <v>398</v>
      </c>
      <c r="M102" s="75">
        <v>0.7</v>
      </c>
      <c r="N102" s="71">
        <v>565</v>
      </c>
      <c r="O102" s="72"/>
    </row>
    <row r="103" spans="1:15" ht="16.5" customHeight="1" x14ac:dyDescent="0.2">
      <c r="A103" s="53">
        <v>1</v>
      </c>
      <c r="B103" s="53">
        <v>7159</v>
      </c>
      <c r="C103" s="85" t="s">
        <v>5328</v>
      </c>
      <c r="D103" s="325" t="s">
        <v>412</v>
      </c>
      <c r="E103" s="394"/>
      <c r="F103" s="77"/>
      <c r="G103" s="61"/>
      <c r="H103" s="62"/>
      <c r="I103" s="145"/>
      <c r="J103" s="57"/>
      <c r="K103" s="58"/>
      <c r="L103" s="77"/>
      <c r="M103" s="62"/>
      <c r="N103" s="59">
        <v>966</v>
      </c>
      <c r="O103" s="60"/>
    </row>
    <row r="104" spans="1:15" ht="16.5" customHeight="1" x14ac:dyDescent="0.2">
      <c r="A104" s="53">
        <v>1</v>
      </c>
      <c r="B104" s="53">
        <v>7160</v>
      </c>
      <c r="C104" s="85" t="s">
        <v>5329</v>
      </c>
      <c r="D104" s="391"/>
      <c r="E104" s="390"/>
      <c r="F104" s="55"/>
      <c r="G104" s="49"/>
      <c r="H104" s="50"/>
      <c r="I104" s="249" t="s">
        <v>397</v>
      </c>
      <c r="J104" s="205" t="s">
        <v>398</v>
      </c>
      <c r="K104" s="241">
        <v>1</v>
      </c>
      <c r="L104" s="47"/>
      <c r="N104" s="59">
        <v>966</v>
      </c>
      <c r="O104" s="60"/>
    </row>
    <row r="105" spans="1:15" ht="16.5" customHeight="1" x14ac:dyDescent="0.2">
      <c r="A105" s="53">
        <v>1</v>
      </c>
      <c r="B105" s="53">
        <v>7161</v>
      </c>
      <c r="C105" s="85" t="s">
        <v>5330</v>
      </c>
      <c r="D105" s="391"/>
      <c r="E105" s="390"/>
      <c r="F105" s="395" t="s">
        <v>399</v>
      </c>
      <c r="G105" s="210" t="s">
        <v>398</v>
      </c>
      <c r="H105" s="62">
        <v>0.9</v>
      </c>
      <c r="I105" s="145"/>
      <c r="J105" s="57"/>
      <c r="K105" s="58"/>
      <c r="L105" s="47"/>
      <c r="N105" s="59">
        <v>869</v>
      </c>
      <c r="O105" s="60"/>
    </row>
    <row r="106" spans="1:15" ht="16.5" customHeight="1" x14ac:dyDescent="0.2">
      <c r="A106" s="53">
        <v>1</v>
      </c>
      <c r="B106" s="53">
        <v>7162</v>
      </c>
      <c r="C106" s="85" t="s">
        <v>5331</v>
      </c>
      <c r="D106" s="246">
        <v>966</v>
      </c>
      <c r="E106" s="23" t="s">
        <v>394</v>
      </c>
      <c r="F106" s="392"/>
      <c r="G106" s="49"/>
      <c r="H106" s="50"/>
      <c r="I106" s="249" t="s">
        <v>397</v>
      </c>
      <c r="J106" s="205" t="s">
        <v>398</v>
      </c>
      <c r="K106" s="241">
        <v>1</v>
      </c>
      <c r="L106" s="47"/>
      <c r="N106" s="59">
        <v>869</v>
      </c>
      <c r="O106" s="60"/>
    </row>
    <row r="107" spans="1:15" ht="16.5" customHeight="1" x14ac:dyDescent="0.2">
      <c r="A107" s="63">
        <v>1</v>
      </c>
      <c r="B107" s="63" t="s">
        <v>1912</v>
      </c>
      <c r="C107" s="87" t="s">
        <v>5332</v>
      </c>
      <c r="D107" s="83"/>
      <c r="F107" s="65"/>
      <c r="G107" s="66"/>
      <c r="H107" s="67"/>
      <c r="I107" s="236"/>
      <c r="J107" s="69"/>
      <c r="K107" s="70"/>
      <c r="L107" s="331" t="s">
        <v>400</v>
      </c>
      <c r="M107" s="332"/>
      <c r="N107" s="71">
        <v>676</v>
      </c>
      <c r="O107" s="72"/>
    </row>
    <row r="108" spans="1:15" ht="16.5" customHeight="1" x14ac:dyDescent="0.2">
      <c r="A108" s="63">
        <v>1</v>
      </c>
      <c r="B108" s="63" t="s">
        <v>1913</v>
      </c>
      <c r="C108" s="87" t="s">
        <v>5333</v>
      </c>
      <c r="D108" s="83"/>
      <c r="F108" s="73"/>
      <c r="G108" s="74"/>
      <c r="H108" s="75"/>
      <c r="I108" s="250" t="s">
        <v>397</v>
      </c>
      <c r="J108" s="207" t="s">
        <v>398</v>
      </c>
      <c r="K108" s="175">
        <v>1</v>
      </c>
      <c r="L108" s="333"/>
      <c r="M108" s="334"/>
      <c r="N108" s="71">
        <v>676</v>
      </c>
      <c r="O108" s="72"/>
    </row>
    <row r="109" spans="1:15" ht="16.5" customHeight="1" x14ac:dyDescent="0.2">
      <c r="A109" s="63">
        <v>1</v>
      </c>
      <c r="B109" s="63" t="s">
        <v>1914</v>
      </c>
      <c r="C109" s="87" t="s">
        <v>5334</v>
      </c>
      <c r="D109" s="83"/>
      <c r="F109" s="346" t="s">
        <v>399</v>
      </c>
      <c r="G109" s="211" t="s">
        <v>398</v>
      </c>
      <c r="H109" s="67">
        <v>0.9</v>
      </c>
      <c r="I109" s="236"/>
      <c r="J109" s="69"/>
      <c r="K109" s="70"/>
      <c r="L109" s="333"/>
      <c r="M109" s="334"/>
      <c r="N109" s="71">
        <v>608</v>
      </c>
      <c r="O109" s="72"/>
    </row>
    <row r="110" spans="1:15" ht="16.5" customHeight="1" x14ac:dyDescent="0.2">
      <c r="A110" s="63">
        <v>1</v>
      </c>
      <c r="B110" s="63" t="s">
        <v>1915</v>
      </c>
      <c r="C110" s="87" t="s">
        <v>5335</v>
      </c>
      <c r="D110" s="83"/>
      <c r="F110" s="393"/>
      <c r="G110" s="74"/>
      <c r="H110" s="75"/>
      <c r="I110" s="250" t="s">
        <v>397</v>
      </c>
      <c r="J110" s="207" t="s">
        <v>398</v>
      </c>
      <c r="K110" s="175">
        <v>1</v>
      </c>
      <c r="L110" s="227" t="s">
        <v>398</v>
      </c>
      <c r="M110" s="75">
        <v>0.7</v>
      </c>
      <c r="N110" s="71">
        <v>608</v>
      </c>
      <c r="O110" s="72"/>
    </row>
    <row r="111" spans="1:15" ht="16.5" customHeight="1" x14ac:dyDescent="0.2">
      <c r="A111" s="53">
        <v>1</v>
      </c>
      <c r="B111" s="53">
        <v>7163</v>
      </c>
      <c r="C111" s="85" t="s">
        <v>5336</v>
      </c>
      <c r="D111" s="325" t="s">
        <v>413</v>
      </c>
      <c r="E111" s="394"/>
      <c r="F111" s="77"/>
      <c r="G111" s="61"/>
      <c r="H111" s="62"/>
      <c r="I111" s="145"/>
      <c r="J111" s="57"/>
      <c r="K111" s="58"/>
      <c r="L111" s="77"/>
      <c r="M111" s="62"/>
      <c r="N111" s="59">
        <v>1035</v>
      </c>
      <c r="O111" s="60"/>
    </row>
    <row r="112" spans="1:15" ht="16.5" customHeight="1" x14ac:dyDescent="0.2">
      <c r="A112" s="53">
        <v>1</v>
      </c>
      <c r="B112" s="53">
        <v>7164</v>
      </c>
      <c r="C112" s="85" t="s">
        <v>5337</v>
      </c>
      <c r="D112" s="391"/>
      <c r="E112" s="390"/>
      <c r="F112" s="55"/>
      <c r="G112" s="49"/>
      <c r="H112" s="50"/>
      <c r="I112" s="249" t="s">
        <v>397</v>
      </c>
      <c r="J112" s="205" t="s">
        <v>398</v>
      </c>
      <c r="K112" s="241">
        <v>1</v>
      </c>
      <c r="L112" s="47"/>
      <c r="N112" s="59">
        <v>1035</v>
      </c>
      <c r="O112" s="60"/>
    </row>
    <row r="113" spans="1:15" ht="16.5" customHeight="1" x14ac:dyDescent="0.2">
      <c r="A113" s="53">
        <v>1</v>
      </c>
      <c r="B113" s="53">
        <v>7165</v>
      </c>
      <c r="C113" s="85" t="s">
        <v>5338</v>
      </c>
      <c r="D113" s="391"/>
      <c r="E113" s="390"/>
      <c r="F113" s="395" t="s">
        <v>399</v>
      </c>
      <c r="G113" s="210" t="s">
        <v>398</v>
      </c>
      <c r="H113" s="62">
        <v>0.9</v>
      </c>
      <c r="I113" s="145"/>
      <c r="J113" s="57"/>
      <c r="K113" s="58"/>
      <c r="L113" s="47"/>
      <c r="N113" s="59">
        <v>932</v>
      </c>
      <c r="O113" s="60"/>
    </row>
    <row r="114" spans="1:15" ht="16.5" customHeight="1" x14ac:dyDescent="0.2">
      <c r="A114" s="53">
        <v>1</v>
      </c>
      <c r="B114" s="53">
        <v>7166</v>
      </c>
      <c r="C114" s="85" t="s">
        <v>5339</v>
      </c>
      <c r="D114" s="246">
        <v>1035</v>
      </c>
      <c r="E114" s="23" t="s">
        <v>394</v>
      </c>
      <c r="F114" s="392"/>
      <c r="G114" s="49"/>
      <c r="H114" s="50"/>
      <c r="I114" s="249" t="s">
        <v>397</v>
      </c>
      <c r="J114" s="205" t="s">
        <v>398</v>
      </c>
      <c r="K114" s="241">
        <v>1</v>
      </c>
      <c r="L114" s="47"/>
      <c r="N114" s="59">
        <v>932</v>
      </c>
      <c r="O114" s="60"/>
    </row>
    <row r="115" spans="1:15" ht="16.5" customHeight="1" x14ac:dyDescent="0.2">
      <c r="A115" s="63">
        <v>1</v>
      </c>
      <c r="B115" s="63" t="s">
        <v>1916</v>
      </c>
      <c r="C115" s="87" t="s">
        <v>5340</v>
      </c>
      <c r="D115" s="83"/>
      <c r="F115" s="65"/>
      <c r="G115" s="66"/>
      <c r="H115" s="67"/>
      <c r="I115" s="236"/>
      <c r="J115" s="69"/>
      <c r="K115" s="70"/>
      <c r="L115" s="331" t="s">
        <v>400</v>
      </c>
      <c r="M115" s="332"/>
      <c r="N115" s="71">
        <v>725</v>
      </c>
      <c r="O115" s="72"/>
    </row>
    <row r="116" spans="1:15" ht="16.5" customHeight="1" x14ac:dyDescent="0.2">
      <c r="A116" s="63">
        <v>1</v>
      </c>
      <c r="B116" s="63" t="s">
        <v>1917</v>
      </c>
      <c r="C116" s="87" t="s">
        <v>5341</v>
      </c>
      <c r="D116" s="83"/>
      <c r="F116" s="73"/>
      <c r="G116" s="74"/>
      <c r="H116" s="75"/>
      <c r="I116" s="250" t="s">
        <v>397</v>
      </c>
      <c r="J116" s="207" t="s">
        <v>398</v>
      </c>
      <c r="K116" s="175">
        <v>1</v>
      </c>
      <c r="L116" s="333"/>
      <c r="M116" s="334"/>
      <c r="N116" s="71">
        <v>725</v>
      </c>
      <c r="O116" s="72"/>
    </row>
    <row r="117" spans="1:15" ht="16.5" customHeight="1" x14ac:dyDescent="0.2">
      <c r="A117" s="63">
        <v>1</v>
      </c>
      <c r="B117" s="63" t="s">
        <v>1918</v>
      </c>
      <c r="C117" s="87" t="s">
        <v>5342</v>
      </c>
      <c r="D117" s="83"/>
      <c r="F117" s="346" t="s">
        <v>399</v>
      </c>
      <c r="G117" s="211" t="s">
        <v>398</v>
      </c>
      <c r="H117" s="67">
        <v>0.9</v>
      </c>
      <c r="I117" s="236"/>
      <c r="J117" s="69"/>
      <c r="K117" s="70"/>
      <c r="L117" s="333"/>
      <c r="M117" s="334"/>
      <c r="N117" s="71">
        <v>652</v>
      </c>
      <c r="O117" s="72"/>
    </row>
    <row r="118" spans="1:15" ht="16.5" customHeight="1" x14ac:dyDescent="0.2">
      <c r="A118" s="63">
        <v>1</v>
      </c>
      <c r="B118" s="63" t="s">
        <v>1919</v>
      </c>
      <c r="C118" s="87" t="s">
        <v>5343</v>
      </c>
      <c r="D118" s="83"/>
      <c r="F118" s="393"/>
      <c r="G118" s="74"/>
      <c r="H118" s="75"/>
      <c r="I118" s="250" t="s">
        <v>397</v>
      </c>
      <c r="J118" s="207" t="s">
        <v>398</v>
      </c>
      <c r="K118" s="175">
        <v>1</v>
      </c>
      <c r="L118" s="227" t="s">
        <v>398</v>
      </c>
      <c r="M118" s="75">
        <v>0.7</v>
      </c>
      <c r="N118" s="71">
        <v>652</v>
      </c>
      <c r="O118" s="72"/>
    </row>
    <row r="119" spans="1:15" ht="16.5" customHeight="1" x14ac:dyDescent="0.2">
      <c r="A119" s="53">
        <v>1</v>
      </c>
      <c r="B119" s="53">
        <v>7167</v>
      </c>
      <c r="C119" s="85" t="s">
        <v>5344</v>
      </c>
      <c r="D119" s="325" t="s">
        <v>414</v>
      </c>
      <c r="E119" s="394"/>
      <c r="F119" s="77"/>
      <c r="G119" s="61"/>
      <c r="H119" s="62"/>
      <c r="I119" s="145"/>
      <c r="J119" s="57"/>
      <c r="K119" s="58"/>
      <c r="L119" s="77"/>
      <c r="M119" s="62"/>
      <c r="N119" s="59">
        <v>1104</v>
      </c>
      <c r="O119" s="60"/>
    </row>
    <row r="120" spans="1:15" ht="16.5" customHeight="1" x14ac:dyDescent="0.2">
      <c r="A120" s="53">
        <v>1</v>
      </c>
      <c r="B120" s="53">
        <v>7168</v>
      </c>
      <c r="C120" s="85" t="s">
        <v>5345</v>
      </c>
      <c r="D120" s="391"/>
      <c r="E120" s="390"/>
      <c r="F120" s="55"/>
      <c r="G120" s="49"/>
      <c r="H120" s="50"/>
      <c r="I120" s="249" t="s">
        <v>397</v>
      </c>
      <c r="J120" s="205" t="s">
        <v>398</v>
      </c>
      <c r="K120" s="241">
        <v>1</v>
      </c>
      <c r="L120" s="47"/>
      <c r="N120" s="59">
        <v>1104</v>
      </c>
      <c r="O120" s="60"/>
    </row>
    <row r="121" spans="1:15" ht="16.5" customHeight="1" x14ac:dyDescent="0.2">
      <c r="A121" s="53">
        <v>1</v>
      </c>
      <c r="B121" s="53">
        <v>7169</v>
      </c>
      <c r="C121" s="85" t="s">
        <v>5346</v>
      </c>
      <c r="D121" s="391"/>
      <c r="E121" s="390"/>
      <c r="F121" s="395" t="s">
        <v>399</v>
      </c>
      <c r="G121" s="210" t="s">
        <v>398</v>
      </c>
      <c r="H121" s="62">
        <v>0.9</v>
      </c>
      <c r="I121" s="145"/>
      <c r="J121" s="57"/>
      <c r="K121" s="58"/>
      <c r="L121" s="47"/>
      <c r="N121" s="59">
        <v>994</v>
      </c>
      <c r="O121" s="60"/>
    </row>
    <row r="122" spans="1:15" ht="16.5" customHeight="1" x14ac:dyDescent="0.2">
      <c r="A122" s="53">
        <v>1</v>
      </c>
      <c r="B122" s="53">
        <v>7170</v>
      </c>
      <c r="C122" s="85" t="s">
        <v>5347</v>
      </c>
      <c r="D122" s="246">
        <v>1104</v>
      </c>
      <c r="E122" s="23" t="s">
        <v>394</v>
      </c>
      <c r="F122" s="392"/>
      <c r="G122" s="49"/>
      <c r="H122" s="50"/>
      <c r="I122" s="249" t="s">
        <v>397</v>
      </c>
      <c r="J122" s="205" t="s">
        <v>398</v>
      </c>
      <c r="K122" s="241">
        <v>1</v>
      </c>
      <c r="L122" s="47"/>
      <c r="N122" s="59">
        <v>994</v>
      </c>
      <c r="O122" s="60"/>
    </row>
    <row r="123" spans="1:15" ht="16.5" customHeight="1" x14ac:dyDescent="0.2">
      <c r="A123" s="63">
        <v>1</v>
      </c>
      <c r="B123" s="63" t="s">
        <v>1920</v>
      </c>
      <c r="C123" s="87" t="s">
        <v>5348</v>
      </c>
      <c r="D123" s="83"/>
      <c r="F123" s="65"/>
      <c r="G123" s="66"/>
      <c r="H123" s="67"/>
      <c r="I123" s="236"/>
      <c r="J123" s="69"/>
      <c r="K123" s="70"/>
      <c r="L123" s="331" t="s">
        <v>400</v>
      </c>
      <c r="M123" s="332"/>
      <c r="N123" s="71">
        <v>773</v>
      </c>
      <c r="O123" s="72"/>
    </row>
    <row r="124" spans="1:15" ht="16.5" customHeight="1" x14ac:dyDescent="0.2">
      <c r="A124" s="63">
        <v>1</v>
      </c>
      <c r="B124" s="63" t="s">
        <v>1921</v>
      </c>
      <c r="C124" s="87" t="s">
        <v>5349</v>
      </c>
      <c r="D124" s="83"/>
      <c r="F124" s="73"/>
      <c r="G124" s="74"/>
      <c r="H124" s="75"/>
      <c r="I124" s="250" t="s">
        <v>397</v>
      </c>
      <c r="J124" s="207" t="s">
        <v>398</v>
      </c>
      <c r="K124" s="175">
        <v>1</v>
      </c>
      <c r="L124" s="333"/>
      <c r="M124" s="334"/>
      <c r="N124" s="71">
        <v>773</v>
      </c>
      <c r="O124" s="72"/>
    </row>
    <row r="125" spans="1:15" ht="16.5" customHeight="1" x14ac:dyDescent="0.2">
      <c r="A125" s="63">
        <v>1</v>
      </c>
      <c r="B125" s="63" t="s">
        <v>1922</v>
      </c>
      <c r="C125" s="87" t="s">
        <v>5350</v>
      </c>
      <c r="D125" s="83"/>
      <c r="F125" s="346" t="s">
        <v>399</v>
      </c>
      <c r="G125" s="211" t="s">
        <v>398</v>
      </c>
      <c r="H125" s="67">
        <v>0.9</v>
      </c>
      <c r="I125" s="236"/>
      <c r="J125" s="69"/>
      <c r="K125" s="70"/>
      <c r="L125" s="333"/>
      <c r="M125" s="334"/>
      <c r="N125" s="71">
        <v>696</v>
      </c>
      <c r="O125" s="72"/>
    </row>
    <row r="126" spans="1:15" ht="16.5" customHeight="1" x14ac:dyDescent="0.2">
      <c r="A126" s="63">
        <v>1</v>
      </c>
      <c r="B126" s="63" t="s">
        <v>1923</v>
      </c>
      <c r="C126" s="87" t="s">
        <v>5351</v>
      </c>
      <c r="D126" s="83"/>
      <c r="F126" s="393"/>
      <c r="G126" s="74"/>
      <c r="H126" s="75"/>
      <c r="I126" s="250" t="s">
        <v>397</v>
      </c>
      <c r="J126" s="207" t="s">
        <v>398</v>
      </c>
      <c r="K126" s="175">
        <v>1</v>
      </c>
      <c r="L126" s="227" t="s">
        <v>398</v>
      </c>
      <c r="M126" s="75">
        <v>0.7</v>
      </c>
      <c r="N126" s="71">
        <v>696</v>
      </c>
      <c r="O126" s="72"/>
    </row>
    <row r="127" spans="1:15" ht="16.5" customHeight="1" x14ac:dyDescent="0.2">
      <c r="A127" s="53">
        <v>1</v>
      </c>
      <c r="B127" s="53">
        <v>7171</v>
      </c>
      <c r="C127" s="85" t="s">
        <v>5352</v>
      </c>
      <c r="D127" s="325" t="s">
        <v>415</v>
      </c>
      <c r="E127" s="394"/>
      <c r="F127" s="77"/>
      <c r="G127" s="61"/>
      <c r="H127" s="62"/>
      <c r="I127" s="145"/>
      <c r="J127" s="57"/>
      <c r="K127" s="58"/>
      <c r="L127" s="77"/>
      <c r="M127" s="62"/>
      <c r="N127" s="59">
        <v>1173</v>
      </c>
      <c r="O127" s="60"/>
    </row>
    <row r="128" spans="1:15" ht="16.5" customHeight="1" x14ac:dyDescent="0.2">
      <c r="A128" s="53">
        <v>1</v>
      </c>
      <c r="B128" s="53">
        <v>7172</v>
      </c>
      <c r="C128" s="85" t="s">
        <v>5353</v>
      </c>
      <c r="D128" s="391"/>
      <c r="E128" s="390"/>
      <c r="F128" s="55"/>
      <c r="G128" s="49"/>
      <c r="H128" s="50"/>
      <c r="I128" s="249" t="s">
        <v>397</v>
      </c>
      <c r="J128" s="205" t="s">
        <v>398</v>
      </c>
      <c r="K128" s="241">
        <v>1</v>
      </c>
      <c r="L128" s="47"/>
      <c r="N128" s="59">
        <v>1173</v>
      </c>
      <c r="O128" s="60"/>
    </row>
    <row r="129" spans="1:15" ht="16.5" customHeight="1" x14ac:dyDescent="0.2">
      <c r="A129" s="53">
        <v>1</v>
      </c>
      <c r="B129" s="53">
        <v>7173</v>
      </c>
      <c r="C129" s="85" t="s">
        <v>5354</v>
      </c>
      <c r="D129" s="391"/>
      <c r="E129" s="390"/>
      <c r="F129" s="395" t="s">
        <v>399</v>
      </c>
      <c r="G129" s="210" t="s">
        <v>398</v>
      </c>
      <c r="H129" s="62">
        <v>0.9</v>
      </c>
      <c r="I129" s="145"/>
      <c r="J129" s="57"/>
      <c r="K129" s="58"/>
      <c r="L129" s="47"/>
      <c r="N129" s="59">
        <v>1056</v>
      </c>
      <c r="O129" s="60"/>
    </row>
    <row r="130" spans="1:15" ht="16.5" customHeight="1" x14ac:dyDescent="0.2">
      <c r="A130" s="53">
        <v>1</v>
      </c>
      <c r="B130" s="53">
        <v>7174</v>
      </c>
      <c r="C130" s="85" t="s">
        <v>5355</v>
      </c>
      <c r="D130" s="246">
        <v>1173</v>
      </c>
      <c r="E130" s="23" t="s">
        <v>394</v>
      </c>
      <c r="F130" s="392"/>
      <c r="G130" s="49"/>
      <c r="H130" s="50"/>
      <c r="I130" s="249" t="s">
        <v>397</v>
      </c>
      <c r="J130" s="205" t="s">
        <v>398</v>
      </c>
      <c r="K130" s="241">
        <v>1</v>
      </c>
      <c r="L130" s="47"/>
      <c r="N130" s="59">
        <v>1056</v>
      </c>
      <c r="O130" s="60"/>
    </row>
    <row r="131" spans="1:15" ht="16.5" customHeight="1" x14ac:dyDescent="0.2">
      <c r="A131" s="63">
        <v>1</v>
      </c>
      <c r="B131" s="63" t="s">
        <v>1924</v>
      </c>
      <c r="C131" s="87" t="s">
        <v>5356</v>
      </c>
      <c r="D131" s="83"/>
      <c r="F131" s="65"/>
      <c r="G131" s="66"/>
      <c r="H131" s="67"/>
      <c r="I131" s="236"/>
      <c r="J131" s="69"/>
      <c r="K131" s="70"/>
      <c r="L131" s="331" t="s">
        <v>400</v>
      </c>
      <c r="M131" s="332"/>
      <c r="N131" s="71">
        <v>821</v>
      </c>
      <c r="O131" s="72"/>
    </row>
    <row r="132" spans="1:15" ht="16.5" customHeight="1" x14ac:dyDescent="0.2">
      <c r="A132" s="63">
        <v>1</v>
      </c>
      <c r="B132" s="63" t="s">
        <v>1925</v>
      </c>
      <c r="C132" s="87" t="s">
        <v>5357</v>
      </c>
      <c r="D132" s="83"/>
      <c r="F132" s="73"/>
      <c r="G132" s="74"/>
      <c r="H132" s="75"/>
      <c r="I132" s="250" t="s">
        <v>397</v>
      </c>
      <c r="J132" s="207" t="s">
        <v>398</v>
      </c>
      <c r="K132" s="175">
        <v>1</v>
      </c>
      <c r="L132" s="333"/>
      <c r="M132" s="334"/>
      <c r="N132" s="71">
        <v>821</v>
      </c>
      <c r="O132" s="72"/>
    </row>
    <row r="133" spans="1:15" ht="16.5" customHeight="1" x14ac:dyDescent="0.2">
      <c r="A133" s="63">
        <v>1</v>
      </c>
      <c r="B133" s="63" t="s">
        <v>1926</v>
      </c>
      <c r="C133" s="87" t="s">
        <v>5358</v>
      </c>
      <c r="D133" s="83"/>
      <c r="F133" s="346" t="s">
        <v>399</v>
      </c>
      <c r="G133" s="211" t="s">
        <v>398</v>
      </c>
      <c r="H133" s="67">
        <v>0.9</v>
      </c>
      <c r="I133" s="236"/>
      <c r="J133" s="69"/>
      <c r="K133" s="70"/>
      <c r="L133" s="333"/>
      <c r="M133" s="334"/>
      <c r="N133" s="71">
        <v>739</v>
      </c>
      <c r="O133" s="72"/>
    </row>
    <row r="134" spans="1:15" ht="16.5" customHeight="1" x14ac:dyDescent="0.2">
      <c r="A134" s="63">
        <v>1</v>
      </c>
      <c r="B134" s="63" t="s">
        <v>1927</v>
      </c>
      <c r="C134" s="87" t="s">
        <v>5359</v>
      </c>
      <c r="D134" s="83"/>
      <c r="F134" s="393"/>
      <c r="G134" s="74"/>
      <c r="H134" s="75"/>
      <c r="I134" s="250" t="s">
        <v>397</v>
      </c>
      <c r="J134" s="207" t="s">
        <v>398</v>
      </c>
      <c r="K134" s="175">
        <v>1</v>
      </c>
      <c r="L134" s="227" t="s">
        <v>398</v>
      </c>
      <c r="M134" s="75">
        <v>0.7</v>
      </c>
      <c r="N134" s="71">
        <v>739</v>
      </c>
      <c r="O134" s="72"/>
    </row>
    <row r="135" spans="1:15" ht="16.5" customHeight="1" x14ac:dyDescent="0.2">
      <c r="A135" s="53">
        <v>1</v>
      </c>
      <c r="B135" s="53">
        <v>7175</v>
      </c>
      <c r="C135" s="85" t="s">
        <v>5360</v>
      </c>
      <c r="D135" s="325" t="s">
        <v>416</v>
      </c>
      <c r="E135" s="394"/>
      <c r="F135" s="77"/>
      <c r="G135" s="61"/>
      <c r="H135" s="62"/>
      <c r="I135" s="145"/>
      <c r="J135" s="57"/>
      <c r="K135" s="58"/>
      <c r="L135" s="77"/>
      <c r="M135" s="62"/>
      <c r="N135" s="59">
        <v>1242</v>
      </c>
      <c r="O135" s="60"/>
    </row>
    <row r="136" spans="1:15" ht="16.5" customHeight="1" x14ac:dyDescent="0.2">
      <c r="A136" s="53">
        <v>1</v>
      </c>
      <c r="B136" s="53">
        <v>7176</v>
      </c>
      <c r="C136" s="85" t="s">
        <v>5361</v>
      </c>
      <c r="D136" s="391"/>
      <c r="E136" s="390"/>
      <c r="F136" s="55"/>
      <c r="G136" s="49"/>
      <c r="H136" s="50"/>
      <c r="I136" s="249" t="s">
        <v>397</v>
      </c>
      <c r="J136" s="205" t="s">
        <v>398</v>
      </c>
      <c r="K136" s="241">
        <v>1</v>
      </c>
      <c r="L136" s="47"/>
      <c r="N136" s="59">
        <v>1242</v>
      </c>
      <c r="O136" s="60"/>
    </row>
    <row r="137" spans="1:15" ht="16.5" customHeight="1" x14ac:dyDescent="0.2">
      <c r="A137" s="53">
        <v>1</v>
      </c>
      <c r="B137" s="53">
        <v>7177</v>
      </c>
      <c r="C137" s="85" t="s">
        <v>5362</v>
      </c>
      <c r="D137" s="391"/>
      <c r="E137" s="390"/>
      <c r="F137" s="395" t="s">
        <v>399</v>
      </c>
      <c r="G137" s="210" t="s">
        <v>398</v>
      </c>
      <c r="H137" s="62">
        <v>0.9</v>
      </c>
      <c r="I137" s="145"/>
      <c r="J137" s="57"/>
      <c r="K137" s="58"/>
      <c r="L137" s="47"/>
      <c r="N137" s="59">
        <v>1118</v>
      </c>
      <c r="O137" s="60"/>
    </row>
    <row r="138" spans="1:15" ht="16.5" customHeight="1" x14ac:dyDescent="0.2">
      <c r="A138" s="53">
        <v>1</v>
      </c>
      <c r="B138" s="53">
        <v>7178</v>
      </c>
      <c r="C138" s="85" t="s">
        <v>5363</v>
      </c>
      <c r="D138" s="246">
        <v>1242</v>
      </c>
      <c r="E138" s="23" t="s">
        <v>394</v>
      </c>
      <c r="F138" s="392"/>
      <c r="G138" s="49"/>
      <c r="H138" s="50"/>
      <c r="I138" s="249" t="s">
        <v>397</v>
      </c>
      <c r="J138" s="205" t="s">
        <v>398</v>
      </c>
      <c r="K138" s="241">
        <v>1</v>
      </c>
      <c r="L138" s="47"/>
      <c r="N138" s="59">
        <v>1118</v>
      </c>
      <c r="O138" s="60"/>
    </row>
    <row r="139" spans="1:15" ht="16.5" customHeight="1" x14ac:dyDescent="0.2">
      <c r="A139" s="63">
        <v>1</v>
      </c>
      <c r="B139" s="63" t="s">
        <v>1928</v>
      </c>
      <c r="C139" s="87" t="s">
        <v>5364</v>
      </c>
      <c r="D139" s="83"/>
      <c r="F139" s="65"/>
      <c r="G139" s="66"/>
      <c r="H139" s="67"/>
      <c r="I139" s="236"/>
      <c r="J139" s="69"/>
      <c r="K139" s="70"/>
      <c r="L139" s="331" t="s">
        <v>400</v>
      </c>
      <c r="M139" s="332"/>
      <c r="N139" s="71">
        <v>869</v>
      </c>
      <c r="O139" s="72"/>
    </row>
    <row r="140" spans="1:15" ht="16.5" customHeight="1" x14ac:dyDescent="0.2">
      <c r="A140" s="63">
        <v>1</v>
      </c>
      <c r="B140" s="63" t="s">
        <v>1929</v>
      </c>
      <c r="C140" s="87" t="s">
        <v>5365</v>
      </c>
      <c r="D140" s="83"/>
      <c r="F140" s="73"/>
      <c r="G140" s="74"/>
      <c r="H140" s="75"/>
      <c r="I140" s="250" t="s">
        <v>397</v>
      </c>
      <c r="J140" s="207" t="s">
        <v>398</v>
      </c>
      <c r="K140" s="175">
        <v>1</v>
      </c>
      <c r="L140" s="333"/>
      <c r="M140" s="334"/>
      <c r="N140" s="71">
        <v>869</v>
      </c>
      <c r="O140" s="72"/>
    </row>
    <row r="141" spans="1:15" ht="16.5" customHeight="1" x14ac:dyDescent="0.2">
      <c r="A141" s="63">
        <v>1</v>
      </c>
      <c r="B141" s="63" t="s">
        <v>1930</v>
      </c>
      <c r="C141" s="87" t="s">
        <v>5366</v>
      </c>
      <c r="D141" s="83"/>
      <c r="F141" s="346" t="s">
        <v>399</v>
      </c>
      <c r="G141" s="211" t="s">
        <v>398</v>
      </c>
      <c r="H141" s="67">
        <v>0.9</v>
      </c>
      <c r="I141" s="236"/>
      <c r="J141" s="69"/>
      <c r="K141" s="70"/>
      <c r="L141" s="333"/>
      <c r="M141" s="334"/>
      <c r="N141" s="71">
        <v>783</v>
      </c>
      <c r="O141" s="72"/>
    </row>
    <row r="142" spans="1:15" ht="16.5" customHeight="1" x14ac:dyDescent="0.2">
      <c r="A142" s="63">
        <v>1</v>
      </c>
      <c r="B142" s="63" t="s">
        <v>1931</v>
      </c>
      <c r="C142" s="87" t="s">
        <v>5367</v>
      </c>
      <c r="D142" s="83"/>
      <c r="F142" s="393"/>
      <c r="G142" s="74"/>
      <c r="H142" s="75"/>
      <c r="I142" s="250" t="s">
        <v>397</v>
      </c>
      <c r="J142" s="207" t="s">
        <v>398</v>
      </c>
      <c r="K142" s="175">
        <v>1</v>
      </c>
      <c r="L142" s="227" t="s">
        <v>398</v>
      </c>
      <c r="M142" s="75">
        <v>0.7</v>
      </c>
      <c r="N142" s="71">
        <v>783</v>
      </c>
      <c r="O142" s="72"/>
    </row>
    <row r="143" spans="1:15" ht="16.5" customHeight="1" x14ac:dyDescent="0.2">
      <c r="A143" s="53">
        <v>1</v>
      </c>
      <c r="B143" s="53">
        <v>7179</v>
      </c>
      <c r="C143" s="85" t="s">
        <v>5368</v>
      </c>
      <c r="D143" s="325" t="s">
        <v>417</v>
      </c>
      <c r="E143" s="394"/>
      <c r="F143" s="77"/>
      <c r="G143" s="61"/>
      <c r="H143" s="62"/>
      <c r="I143" s="145"/>
      <c r="J143" s="57"/>
      <c r="K143" s="58"/>
      <c r="L143" s="77"/>
      <c r="M143" s="62"/>
      <c r="N143" s="59">
        <v>1311</v>
      </c>
      <c r="O143" s="60"/>
    </row>
    <row r="144" spans="1:15" ht="16.5" customHeight="1" x14ac:dyDescent="0.2">
      <c r="A144" s="53">
        <v>1</v>
      </c>
      <c r="B144" s="53">
        <v>7180</v>
      </c>
      <c r="C144" s="85" t="s">
        <v>5369</v>
      </c>
      <c r="D144" s="391"/>
      <c r="E144" s="390"/>
      <c r="F144" s="55"/>
      <c r="G144" s="49"/>
      <c r="H144" s="50"/>
      <c r="I144" s="249" t="s">
        <v>397</v>
      </c>
      <c r="J144" s="205" t="s">
        <v>398</v>
      </c>
      <c r="K144" s="241">
        <v>1</v>
      </c>
      <c r="L144" s="47"/>
      <c r="N144" s="59">
        <v>1311</v>
      </c>
      <c r="O144" s="60"/>
    </row>
    <row r="145" spans="1:15" ht="16.5" customHeight="1" x14ac:dyDescent="0.2">
      <c r="A145" s="53">
        <v>1</v>
      </c>
      <c r="B145" s="53">
        <v>7181</v>
      </c>
      <c r="C145" s="85" t="s">
        <v>5370</v>
      </c>
      <c r="D145" s="391"/>
      <c r="E145" s="390"/>
      <c r="F145" s="395" t="s">
        <v>399</v>
      </c>
      <c r="G145" s="210" t="s">
        <v>398</v>
      </c>
      <c r="H145" s="62">
        <v>0.9</v>
      </c>
      <c r="I145" s="145"/>
      <c r="J145" s="57"/>
      <c r="K145" s="58"/>
      <c r="L145" s="47"/>
      <c r="N145" s="59">
        <v>1180</v>
      </c>
      <c r="O145" s="60"/>
    </row>
    <row r="146" spans="1:15" ht="16.5" customHeight="1" x14ac:dyDescent="0.2">
      <c r="A146" s="53">
        <v>1</v>
      </c>
      <c r="B146" s="53">
        <v>7182</v>
      </c>
      <c r="C146" s="85" t="s">
        <v>5371</v>
      </c>
      <c r="D146" s="246">
        <v>1311</v>
      </c>
      <c r="E146" s="23" t="s">
        <v>394</v>
      </c>
      <c r="F146" s="392"/>
      <c r="G146" s="49"/>
      <c r="H146" s="50"/>
      <c r="I146" s="249" t="s">
        <v>397</v>
      </c>
      <c r="J146" s="205" t="s">
        <v>398</v>
      </c>
      <c r="K146" s="241">
        <v>1</v>
      </c>
      <c r="L146" s="47"/>
      <c r="N146" s="59">
        <v>1180</v>
      </c>
      <c r="O146" s="60"/>
    </row>
    <row r="147" spans="1:15" ht="16.5" customHeight="1" x14ac:dyDescent="0.2">
      <c r="A147" s="63">
        <v>1</v>
      </c>
      <c r="B147" s="63" t="s">
        <v>1932</v>
      </c>
      <c r="C147" s="87" t="s">
        <v>5372</v>
      </c>
      <c r="D147" s="83"/>
      <c r="F147" s="65"/>
      <c r="G147" s="66"/>
      <c r="H147" s="67"/>
      <c r="I147" s="236"/>
      <c r="J147" s="69"/>
      <c r="K147" s="70"/>
      <c r="L147" s="331" t="s">
        <v>400</v>
      </c>
      <c r="M147" s="332"/>
      <c r="N147" s="71">
        <v>918</v>
      </c>
      <c r="O147" s="72"/>
    </row>
    <row r="148" spans="1:15" ht="16.5" customHeight="1" x14ac:dyDescent="0.2">
      <c r="A148" s="63">
        <v>1</v>
      </c>
      <c r="B148" s="63" t="s">
        <v>1933</v>
      </c>
      <c r="C148" s="87" t="s">
        <v>5373</v>
      </c>
      <c r="D148" s="83"/>
      <c r="F148" s="73"/>
      <c r="G148" s="74"/>
      <c r="H148" s="75"/>
      <c r="I148" s="250" t="s">
        <v>397</v>
      </c>
      <c r="J148" s="207" t="s">
        <v>398</v>
      </c>
      <c r="K148" s="175">
        <v>1</v>
      </c>
      <c r="L148" s="333"/>
      <c r="M148" s="334"/>
      <c r="N148" s="71">
        <v>918</v>
      </c>
      <c r="O148" s="72"/>
    </row>
    <row r="149" spans="1:15" ht="16.5" customHeight="1" x14ac:dyDescent="0.2">
      <c r="A149" s="63">
        <v>1</v>
      </c>
      <c r="B149" s="63" t="s">
        <v>1934</v>
      </c>
      <c r="C149" s="87" t="s">
        <v>5374</v>
      </c>
      <c r="D149" s="83"/>
      <c r="F149" s="346" t="s">
        <v>399</v>
      </c>
      <c r="G149" s="211" t="s">
        <v>398</v>
      </c>
      <c r="H149" s="67">
        <v>0.9</v>
      </c>
      <c r="I149" s="236"/>
      <c r="J149" s="69"/>
      <c r="K149" s="70"/>
      <c r="L149" s="333"/>
      <c r="M149" s="334"/>
      <c r="N149" s="71">
        <v>826</v>
      </c>
      <c r="O149" s="72"/>
    </row>
    <row r="150" spans="1:15" ht="16.5" customHeight="1" x14ac:dyDescent="0.2">
      <c r="A150" s="63">
        <v>1</v>
      </c>
      <c r="B150" s="63" t="s">
        <v>1935</v>
      </c>
      <c r="C150" s="87" t="s">
        <v>5375</v>
      </c>
      <c r="D150" s="124"/>
      <c r="E150" s="49"/>
      <c r="F150" s="393"/>
      <c r="G150" s="74"/>
      <c r="H150" s="75"/>
      <c r="I150" s="250" t="s">
        <v>397</v>
      </c>
      <c r="J150" s="207" t="s">
        <v>398</v>
      </c>
      <c r="K150" s="175">
        <v>1</v>
      </c>
      <c r="L150" s="227" t="s">
        <v>398</v>
      </c>
      <c r="M150" s="75">
        <v>0.7</v>
      </c>
      <c r="N150" s="71">
        <v>826</v>
      </c>
      <c r="O150" s="79"/>
    </row>
    <row r="151" spans="1:15" ht="16.5" customHeight="1" x14ac:dyDescent="0.2">
      <c r="A151" s="44">
        <v>1</v>
      </c>
      <c r="B151" s="44">
        <v>7183</v>
      </c>
      <c r="C151" s="45" t="s">
        <v>5376</v>
      </c>
      <c r="D151" s="327" t="s">
        <v>418</v>
      </c>
      <c r="E151" s="390"/>
      <c r="F151" s="47"/>
      <c r="I151" s="55"/>
      <c r="J151" s="49"/>
      <c r="K151" s="50"/>
      <c r="L151" s="47"/>
      <c r="N151" s="51">
        <v>1380</v>
      </c>
      <c r="O151" s="52" t="s">
        <v>396</v>
      </c>
    </row>
    <row r="152" spans="1:15" ht="16.5" customHeight="1" x14ac:dyDescent="0.2">
      <c r="A152" s="53">
        <v>1</v>
      </c>
      <c r="B152" s="53">
        <v>7184</v>
      </c>
      <c r="C152" s="85" t="s">
        <v>5377</v>
      </c>
      <c r="D152" s="391"/>
      <c r="E152" s="390"/>
      <c r="F152" s="55"/>
      <c r="G152" s="49"/>
      <c r="H152" s="50"/>
      <c r="I152" s="249" t="s">
        <v>397</v>
      </c>
      <c r="J152" s="205" t="s">
        <v>398</v>
      </c>
      <c r="K152" s="241">
        <v>1</v>
      </c>
      <c r="L152" s="47"/>
      <c r="N152" s="59">
        <v>1380</v>
      </c>
      <c r="O152" s="60"/>
    </row>
    <row r="153" spans="1:15" ht="16.5" customHeight="1" x14ac:dyDescent="0.2">
      <c r="A153" s="53">
        <v>1</v>
      </c>
      <c r="B153" s="53">
        <v>7185</v>
      </c>
      <c r="C153" s="85" t="s">
        <v>5378</v>
      </c>
      <c r="D153" s="391"/>
      <c r="E153" s="390"/>
      <c r="F153" s="395" t="s">
        <v>399</v>
      </c>
      <c r="G153" s="210" t="s">
        <v>398</v>
      </c>
      <c r="H153" s="62">
        <v>0.9</v>
      </c>
      <c r="I153" s="145"/>
      <c r="J153" s="57"/>
      <c r="K153" s="58"/>
      <c r="L153" s="47"/>
      <c r="N153" s="59">
        <v>1242</v>
      </c>
      <c r="O153" s="60"/>
    </row>
    <row r="154" spans="1:15" ht="16.5" customHeight="1" x14ac:dyDescent="0.2">
      <c r="A154" s="53">
        <v>1</v>
      </c>
      <c r="B154" s="53">
        <v>7186</v>
      </c>
      <c r="C154" s="85" t="s">
        <v>5379</v>
      </c>
      <c r="D154" s="246">
        <v>1380</v>
      </c>
      <c r="E154" s="23" t="s">
        <v>394</v>
      </c>
      <c r="F154" s="392"/>
      <c r="G154" s="49"/>
      <c r="H154" s="50"/>
      <c r="I154" s="249" t="s">
        <v>397</v>
      </c>
      <c r="J154" s="205" t="s">
        <v>398</v>
      </c>
      <c r="K154" s="241">
        <v>1</v>
      </c>
      <c r="L154" s="47"/>
      <c r="N154" s="59">
        <v>1242</v>
      </c>
      <c r="O154" s="60"/>
    </row>
    <row r="155" spans="1:15" ht="16.5" customHeight="1" x14ac:dyDescent="0.2">
      <c r="A155" s="63">
        <v>1</v>
      </c>
      <c r="B155" s="63" t="s">
        <v>1936</v>
      </c>
      <c r="C155" s="87" t="s">
        <v>5380</v>
      </c>
      <c r="D155" s="83"/>
      <c r="F155" s="65"/>
      <c r="G155" s="66"/>
      <c r="H155" s="67"/>
      <c r="I155" s="236"/>
      <c r="J155" s="69"/>
      <c r="K155" s="70"/>
      <c r="L155" s="331" t="s">
        <v>400</v>
      </c>
      <c r="M155" s="332"/>
      <c r="N155" s="71">
        <v>966</v>
      </c>
      <c r="O155" s="72"/>
    </row>
    <row r="156" spans="1:15" ht="16.5" customHeight="1" x14ac:dyDescent="0.2">
      <c r="A156" s="63">
        <v>1</v>
      </c>
      <c r="B156" s="63" t="s">
        <v>1937</v>
      </c>
      <c r="C156" s="87" t="s">
        <v>5381</v>
      </c>
      <c r="D156" s="83"/>
      <c r="F156" s="73"/>
      <c r="G156" s="74"/>
      <c r="H156" s="75"/>
      <c r="I156" s="250" t="s">
        <v>397</v>
      </c>
      <c r="J156" s="207" t="s">
        <v>398</v>
      </c>
      <c r="K156" s="175">
        <v>1</v>
      </c>
      <c r="L156" s="333"/>
      <c r="M156" s="334"/>
      <c r="N156" s="71">
        <v>966</v>
      </c>
      <c r="O156" s="72"/>
    </row>
    <row r="157" spans="1:15" ht="16.5" customHeight="1" x14ac:dyDescent="0.2">
      <c r="A157" s="63">
        <v>1</v>
      </c>
      <c r="B157" s="63" t="s">
        <v>1938</v>
      </c>
      <c r="C157" s="87" t="s">
        <v>5382</v>
      </c>
      <c r="D157" s="83"/>
      <c r="F157" s="346" t="s">
        <v>399</v>
      </c>
      <c r="G157" s="211" t="s">
        <v>398</v>
      </c>
      <c r="H157" s="67">
        <v>0.9</v>
      </c>
      <c r="I157" s="236"/>
      <c r="J157" s="69"/>
      <c r="K157" s="70"/>
      <c r="L157" s="333"/>
      <c r="M157" s="334"/>
      <c r="N157" s="71">
        <v>869</v>
      </c>
      <c r="O157" s="72"/>
    </row>
    <row r="158" spans="1:15" ht="16.5" customHeight="1" x14ac:dyDescent="0.2">
      <c r="A158" s="63">
        <v>1</v>
      </c>
      <c r="B158" s="63" t="s">
        <v>1939</v>
      </c>
      <c r="C158" s="87" t="s">
        <v>5383</v>
      </c>
      <c r="D158" s="83"/>
      <c r="F158" s="393"/>
      <c r="G158" s="74"/>
      <c r="H158" s="75"/>
      <c r="I158" s="250" t="s">
        <v>397</v>
      </c>
      <c r="J158" s="207" t="s">
        <v>398</v>
      </c>
      <c r="K158" s="175">
        <v>1</v>
      </c>
      <c r="L158" s="227" t="s">
        <v>398</v>
      </c>
      <c r="M158" s="75">
        <v>0.7</v>
      </c>
      <c r="N158" s="71">
        <v>869</v>
      </c>
      <c r="O158" s="72"/>
    </row>
    <row r="159" spans="1:15" ht="16.5" customHeight="1" x14ac:dyDescent="0.2">
      <c r="A159" s="53">
        <v>1</v>
      </c>
      <c r="B159" s="53">
        <v>7187</v>
      </c>
      <c r="C159" s="85" t="s">
        <v>5384</v>
      </c>
      <c r="D159" s="325" t="s">
        <v>419</v>
      </c>
      <c r="E159" s="394"/>
      <c r="F159" s="77"/>
      <c r="G159" s="61"/>
      <c r="H159" s="62"/>
      <c r="I159" s="145"/>
      <c r="J159" s="57"/>
      <c r="K159" s="58"/>
      <c r="L159" s="77"/>
      <c r="M159" s="62"/>
      <c r="N159" s="59">
        <v>1449</v>
      </c>
      <c r="O159" s="60"/>
    </row>
    <row r="160" spans="1:15" ht="16.5" customHeight="1" x14ac:dyDescent="0.2">
      <c r="A160" s="53">
        <v>1</v>
      </c>
      <c r="B160" s="53">
        <v>7188</v>
      </c>
      <c r="C160" s="85" t="s">
        <v>5385</v>
      </c>
      <c r="D160" s="391"/>
      <c r="E160" s="390"/>
      <c r="F160" s="55"/>
      <c r="G160" s="49"/>
      <c r="H160" s="50"/>
      <c r="I160" s="249" t="s">
        <v>397</v>
      </c>
      <c r="J160" s="205" t="s">
        <v>398</v>
      </c>
      <c r="K160" s="241">
        <v>1</v>
      </c>
      <c r="L160" s="47"/>
      <c r="N160" s="59">
        <v>1449</v>
      </c>
      <c r="O160" s="60"/>
    </row>
    <row r="161" spans="1:15" ht="16.5" customHeight="1" x14ac:dyDescent="0.2">
      <c r="A161" s="53">
        <v>1</v>
      </c>
      <c r="B161" s="53">
        <v>7189</v>
      </c>
      <c r="C161" s="85" t="s">
        <v>5386</v>
      </c>
      <c r="D161" s="391"/>
      <c r="E161" s="390"/>
      <c r="F161" s="395" t="s">
        <v>399</v>
      </c>
      <c r="G161" s="210" t="s">
        <v>398</v>
      </c>
      <c r="H161" s="62">
        <v>0.9</v>
      </c>
      <c r="I161" s="145"/>
      <c r="J161" s="57"/>
      <c r="K161" s="58"/>
      <c r="L161" s="47"/>
      <c r="N161" s="59">
        <v>1304</v>
      </c>
      <c r="O161" s="60"/>
    </row>
    <row r="162" spans="1:15" ht="16.5" customHeight="1" x14ac:dyDescent="0.2">
      <c r="A162" s="53">
        <v>1</v>
      </c>
      <c r="B162" s="53">
        <v>7190</v>
      </c>
      <c r="C162" s="85" t="s">
        <v>5387</v>
      </c>
      <c r="D162" s="246">
        <v>1449</v>
      </c>
      <c r="E162" s="23" t="s">
        <v>394</v>
      </c>
      <c r="F162" s="392"/>
      <c r="G162" s="49"/>
      <c r="H162" s="50"/>
      <c r="I162" s="249" t="s">
        <v>397</v>
      </c>
      <c r="J162" s="205" t="s">
        <v>398</v>
      </c>
      <c r="K162" s="241">
        <v>1</v>
      </c>
      <c r="L162" s="47"/>
      <c r="N162" s="59">
        <v>1304</v>
      </c>
      <c r="O162" s="60"/>
    </row>
    <row r="163" spans="1:15" ht="16.5" customHeight="1" x14ac:dyDescent="0.2">
      <c r="A163" s="63">
        <v>1</v>
      </c>
      <c r="B163" s="63" t="s">
        <v>1940</v>
      </c>
      <c r="C163" s="87" t="s">
        <v>5388</v>
      </c>
      <c r="D163" s="83"/>
      <c r="F163" s="65"/>
      <c r="G163" s="66"/>
      <c r="H163" s="67"/>
      <c r="I163" s="236"/>
      <c r="J163" s="69"/>
      <c r="K163" s="70"/>
      <c r="L163" s="331" t="s">
        <v>400</v>
      </c>
      <c r="M163" s="332"/>
      <c r="N163" s="71">
        <v>1014</v>
      </c>
      <c r="O163" s="72"/>
    </row>
    <row r="164" spans="1:15" ht="16.5" customHeight="1" x14ac:dyDescent="0.2">
      <c r="A164" s="63">
        <v>1</v>
      </c>
      <c r="B164" s="63" t="s">
        <v>1941</v>
      </c>
      <c r="C164" s="87" t="s">
        <v>5389</v>
      </c>
      <c r="D164" s="83"/>
      <c r="F164" s="73"/>
      <c r="G164" s="74"/>
      <c r="H164" s="75"/>
      <c r="I164" s="250" t="s">
        <v>397</v>
      </c>
      <c r="J164" s="207" t="s">
        <v>398</v>
      </c>
      <c r="K164" s="175">
        <v>1</v>
      </c>
      <c r="L164" s="333"/>
      <c r="M164" s="334"/>
      <c r="N164" s="71">
        <v>1014</v>
      </c>
      <c r="O164" s="72"/>
    </row>
    <row r="165" spans="1:15" ht="16.5" customHeight="1" x14ac:dyDescent="0.2">
      <c r="A165" s="63">
        <v>1</v>
      </c>
      <c r="B165" s="63" t="s">
        <v>1942</v>
      </c>
      <c r="C165" s="87" t="s">
        <v>5390</v>
      </c>
      <c r="D165" s="83"/>
      <c r="F165" s="346" t="s">
        <v>399</v>
      </c>
      <c r="G165" s="211" t="s">
        <v>398</v>
      </c>
      <c r="H165" s="67">
        <v>0.9</v>
      </c>
      <c r="I165" s="236"/>
      <c r="J165" s="69"/>
      <c r="K165" s="70"/>
      <c r="L165" s="333"/>
      <c r="M165" s="334"/>
      <c r="N165" s="71">
        <v>913</v>
      </c>
      <c r="O165" s="72"/>
    </row>
    <row r="166" spans="1:15" ht="16.5" customHeight="1" x14ac:dyDescent="0.2">
      <c r="A166" s="63">
        <v>1</v>
      </c>
      <c r="B166" s="63" t="s">
        <v>1943</v>
      </c>
      <c r="C166" s="87" t="s">
        <v>5391</v>
      </c>
      <c r="D166" s="83"/>
      <c r="F166" s="393"/>
      <c r="G166" s="74"/>
      <c r="H166" s="75"/>
      <c r="I166" s="250" t="s">
        <v>397</v>
      </c>
      <c r="J166" s="207" t="s">
        <v>398</v>
      </c>
      <c r="K166" s="175">
        <v>1</v>
      </c>
      <c r="L166" s="227" t="s">
        <v>398</v>
      </c>
      <c r="M166" s="75">
        <v>0.7</v>
      </c>
      <c r="N166" s="71">
        <v>913</v>
      </c>
      <c r="O166" s="72"/>
    </row>
    <row r="167" spans="1:15" ht="16.5" customHeight="1" x14ac:dyDescent="0.2">
      <c r="A167" s="53">
        <v>1</v>
      </c>
      <c r="B167" s="53">
        <v>7191</v>
      </c>
      <c r="C167" s="85" t="s">
        <v>5392</v>
      </c>
      <c r="D167" s="325" t="s">
        <v>420</v>
      </c>
      <c r="E167" s="394"/>
      <c r="F167" s="77"/>
      <c r="G167" s="61"/>
      <c r="H167" s="62"/>
      <c r="I167" s="145"/>
      <c r="J167" s="57"/>
      <c r="K167" s="58"/>
      <c r="L167" s="77"/>
      <c r="M167" s="62"/>
      <c r="N167" s="59">
        <v>1518</v>
      </c>
      <c r="O167" s="60"/>
    </row>
    <row r="168" spans="1:15" ht="16.5" customHeight="1" x14ac:dyDescent="0.2">
      <c r="A168" s="53">
        <v>1</v>
      </c>
      <c r="B168" s="53">
        <v>7192</v>
      </c>
      <c r="C168" s="85" t="s">
        <v>5393</v>
      </c>
      <c r="D168" s="391"/>
      <c r="E168" s="390"/>
      <c r="F168" s="55"/>
      <c r="G168" s="49"/>
      <c r="H168" s="50"/>
      <c r="I168" s="249" t="s">
        <v>397</v>
      </c>
      <c r="J168" s="205" t="s">
        <v>398</v>
      </c>
      <c r="K168" s="241">
        <v>1</v>
      </c>
      <c r="L168" s="47"/>
      <c r="N168" s="59">
        <v>1518</v>
      </c>
      <c r="O168" s="60"/>
    </row>
    <row r="169" spans="1:15" ht="16.5" customHeight="1" x14ac:dyDescent="0.2">
      <c r="A169" s="53">
        <v>1</v>
      </c>
      <c r="B169" s="53">
        <v>7193</v>
      </c>
      <c r="C169" s="85" t="s">
        <v>5394</v>
      </c>
      <c r="D169" s="391"/>
      <c r="E169" s="390"/>
      <c r="F169" s="395" t="s">
        <v>399</v>
      </c>
      <c r="G169" s="210" t="s">
        <v>398</v>
      </c>
      <c r="H169" s="62">
        <v>0.9</v>
      </c>
      <c r="I169" s="145"/>
      <c r="J169" s="57"/>
      <c r="K169" s="58"/>
      <c r="L169" s="47"/>
      <c r="N169" s="59">
        <v>1366</v>
      </c>
      <c r="O169" s="60"/>
    </row>
    <row r="170" spans="1:15" ht="16.5" customHeight="1" x14ac:dyDescent="0.2">
      <c r="A170" s="53">
        <v>1</v>
      </c>
      <c r="B170" s="53">
        <v>7194</v>
      </c>
      <c r="C170" s="85" t="s">
        <v>5395</v>
      </c>
      <c r="D170" s="246">
        <v>1518</v>
      </c>
      <c r="E170" s="23" t="s">
        <v>394</v>
      </c>
      <c r="F170" s="392"/>
      <c r="G170" s="49"/>
      <c r="H170" s="50"/>
      <c r="I170" s="249" t="s">
        <v>397</v>
      </c>
      <c r="J170" s="205" t="s">
        <v>398</v>
      </c>
      <c r="K170" s="241">
        <v>1</v>
      </c>
      <c r="L170" s="47"/>
      <c r="N170" s="59">
        <v>1366</v>
      </c>
      <c r="O170" s="60"/>
    </row>
    <row r="171" spans="1:15" ht="16.5" customHeight="1" x14ac:dyDescent="0.2">
      <c r="A171" s="63">
        <v>1</v>
      </c>
      <c r="B171" s="63" t="s">
        <v>1944</v>
      </c>
      <c r="C171" s="87" t="s">
        <v>5396</v>
      </c>
      <c r="D171" s="83"/>
      <c r="F171" s="65"/>
      <c r="G171" s="66"/>
      <c r="H171" s="67"/>
      <c r="I171" s="236"/>
      <c r="J171" s="69"/>
      <c r="K171" s="70"/>
      <c r="L171" s="331" t="s">
        <v>400</v>
      </c>
      <c r="M171" s="332"/>
      <c r="N171" s="71">
        <v>1063</v>
      </c>
      <c r="O171" s="72"/>
    </row>
    <row r="172" spans="1:15" ht="16.5" customHeight="1" x14ac:dyDescent="0.2">
      <c r="A172" s="63">
        <v>1</v>
      </c>
      <c r="B172" s="63" t="s">
        <v>1945</v>
      </c>
      <c r="C172" s="87" t="s">
        <v>5397</v>
      </c>
      <c r="D172" s="83"/>
      <c r="F172" s="73"/>
      <c r="G172" s="74"/>
      <c r="H172" s="75"/>
      <c r="I172" s="250" t="s">
        <v>397</v>
      </c>
      <c r="J172" s="207" t="s">
        <v>398</v>
      </c>
      <c r="K172" s="175">
        <v>1</v>
      </c>
      <c r="L172" s="333"/>
      <c r="M172" s="334"/>
      <c r="N172" s="71">
        <v>1063</v>
      </c>
      <c r="O172" s="72"/>
    </row>
    <row r="173" spans="1:15" ht="16.5" customHeight="1" x14ac:dyDescent="0.2">
      <c r="A173" s="63">
        <v>1</v>
      </c>
      <c r="B173" s="63" t="s">
        <v>1946</v>
      </c>
      <c r="C173" s="87" t="s">
        <v>5398</v>
      </c>
      <c r="D173" s="83"/>
      <c r="F173" s="346" t="s">
        <v>399</v>
      </c>
      <c r="G173" s="211" t="s">
        <v>398</v>
      </c>
      <c r="H173" s="67">
        <v>0.9</v>
      </c>
      <c r="I173" s="236"/>
      <c r="J173" s="69"/>
      <c r="K173" s="70"/>
      <c r="L173" s="333"/>
      <c r="M173" s="334"/>
      <c r="N173" s="71">
        <v>956</v>
      </c>
      <c r="O173" s="72"/>
    </row>
    <row r="174" spans="1:15" ht="16.5" customHeight="1" x14ac:dyDescent="0.2">
      <c r="A174" s="63">
        <v>1</v>
      </c>
      <c r="B174" s="63" t="s">
        <v>1947</v>
      </c>
      <c r="C174" s="87" t="s">
        <v>5399</v>
      </c>
      <c r="D174" s="124"/>
      <c r="E174" s="49"/>
      <c r="F174" s="393"/>
      <c r="G174" s="74"/>
      <c r="H174" s="75"/>
      <c r="I174" s="250" t="s">
        <v>397</v>
      </c>
      <c r="J174" s="207" t="s">
        <v>398</v>
      </c>
      <c r="K174" s="175">
        <v>1</v>
      </c>
      <c r="L174" s="227" t="s">
        <v>398</v>
      </c>
      <c r="M174" s="75">
        <v>0.7</v>
      </c>
      <c r="N174" s="71">
        <v>956</v>
      </c>
      <c r="O174" s="79"/>
    </row>
    <row r="175" spans="1:15" ht="16.5" customHeight="1" x14ac:dyDescent="0.2"/>
    <row r="176" spans="1:15" ht="16.5" customHeight="1" x14ac:dyDescent="0.2"/>
  </sheetData>
  <mergeCells count="84">
    <mergeCell ref="L163:M165"/>
    <mergeCell ref="F165:F166"/>
    <mergeCell ref="D167:E169"/>
    <mergeCell ref="F169:F170"/>
    <mergeCell ref="L171:M173"/>
    <mergeCell ref="F173:F174"/>
    <mergeCell ref="D151:E153"/>
    <mergeCell ref="F153:F154"/>
    <mergeCell ref="L155:M157"/>
    <mergeCell ref="F157:F158"/>
    <mergeCell ref="D159:E161"/>
    <mergeCell ref="F161:F162"/>
    <mergeCell ref="L139:M141"/>
    <mergeCell ref="F141:F142"/>
    <mergeCell ref="D143:E145"/>
    <mergeCell ref="F145:F146"/>
    <mergeCell ref="L147:M149"/>
    <mergeCell ref="F149:F150"/>
    <mergeCell ref="D127:E129"/>
    <mergeCell ref="F129:F130"/>
    <mergeCell ref="L131:M133"/>
    <mergeCell ref="F133:F134"/>
    <mergeCell ref="D135:E137"/>
    <mergeCell ref="F137:F138"/>
    <mergeCell ref="L115:M117"/>
    <mergeCell ref="F117:F118"/>
    <mergeCell ref="D119:E121"/>
    <mergeCell ref="F121:F122"/>
    <mergeCell ref="L123:M125"/>
    <mergeCell ref="F125:F126"/>
    <mergeCell ref="D103:E105"/>
    <mergeCell ref="F105:F106"/>
    <mergeCell ref="L107:M109"/>
    <mergeCell ref="F109:F110"/>
    <mergeCell ref="D111:E113"/>
    <mergeCell ref="F113:F114"/>
    <mergeCell ref="L91:M93"/>
    <mergeCell ref="F93:F94"/>
    <mergeCell ref="D95:E97"/>
    <mergeCell ref="F97:F98"/>
    <mergeCell ref="L99:M101"/>
    <mergeCell ref="F101:F102"/>
    <mergeCell ref="D79:E81"/>
    <mergeCell ref="F81:F82"/>
    <mergeCell ref="L83:M85"/>
    <mergeCell ref="F85:F86"/>
    <mergeCell ref="D87:E89"/>
    <mergeCell ref="F89:F90"/>
    <mergeCell ref="L67:M69"/>
    <mergeCell ref="F69:F70"/>
    <mergeCell ref="D71:E73"/>
    <mergeCell ref="F73:F74"/>
    <mergeCell ref="L75:M77"/>
    <mergeCell ref="F77:F78"/>
    <mergeCell ref="D55:E57"/>
    <mergeCell ref="F57:F58"/>
    <mergeCell ref="L59:M61"/>
    <mergeCell ref="F61:F62"/>
    <mergeCell ref="D63:E65"/>
    <mergeCell ref="F65:F66"/>
    <mergeCell ref="L43:M45"/>
    <mergeCell ref="F45:F46"/>
    <mergeCell ref="D47:E49"/>
    <mergeCell ref="F49:F50"/>
    <mergeCell ref="L51:M53"/>
    <mergeCell ref="F53:F54"/>
    <mergeCell ref="D31:E33"/>
    <mergeCell ref="F33:F34"/>
    <mergeCell ref="L35:M37"/>
    <mergeCell ref="F37:F38"/>
    <mergeCell ref="D39:E41"/>
    <mergeCell ref="F41:F42"/>
    <mergeCell ref="L19:M21"/>
    <mergeCell ref="F21:F22"/>
    <mergeCell ref="D23:E25"/>
    <mergeCell ref="F25:F26"/>
    <mergeCell ref="L27:M29"/>
    <mergeCell ref="F29:F30"/>
    <mergeCell ref="D7:E9"/>
    <mergeCell ref="F9:F10"/>
    <mergeCell ref="L11:M13"/>
    <mergeCell ref="F13:F14"/>
    <mergeCell ref="D15:E17"/>
    <mergeCell ref="F17:F18"/>
  </mergeCells>
  <phoneticPr fontId="1"/>
  <printOptions horizontalCentered="1"/>
  <pageMargins left="0.70866141732283472" right="0.70866141732283472" top="0.74803149606299213" bottom="0.74803149606299213" header="0.31496062992125984" footer="0.31496062992125984"/>
  <pageSetup paperSize="9" scale="62" fitToHeight="0" orientation="portrait" r:id="rId1"/>
  <headerFooter>
    <oddFooter>&amp;C&amp;"ＭＳ Ｐゴシック"&amp;14&amp;P</oddFooter>
  </headerFooter>
  <rowBreaks count="2" manualBreakCount="2">
    <brk id="78" max="14" man="1"/>
    <brk id="150"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25"/>
  <sheetViews>
    <sheetView view="pageBreakPreview" topLeftCell="A101"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31.88671875" style="23" bestFit="1" customWidth="1"/>
    <col min="4" max="4" width="6" style="23" bestFit="1" customWidth="1"/>
    <col min="5" max="5" width="5.33203125" style="118" bestFit="1" customWidth="1"/>
    <col min="6" max="6" width="11.88671875" style="25" customWidth="1"/>
    <col min="7" max="7" width="3.44140625" style="25" bestFit="1" customWidth="1"/>
    <col min="8" max="8" width="4.44140625" style="26" bestFit="1" customWidth="1"/>
    <col min="9" max="9" width="25.33203125" style="27" bestFit="1" customWidth="1"/>
    <col min="10" max="10" width="3.44140625" style="25" bestFit="1" customWidth="1"/>
    <col min="11" max="11" width="5.44140625" style="26" bestFit="1" customWidth="1"/>
    <col min="12" max="12" width="3.44140625" style="25" bestFit="1" customWidth="1"/>
    <col min="13" max="13" width="4.44140625" style="26" bestFit="1" customWidth="1"/>
    <col min="14" max="14" width="5.33203125" style="25" bestFit="1" customWidth="1"/>
    <col min="15" max="15" width="9.88671875" style="25" customWidth="1"/>
    <col min="16" max="16" width="4.44140625" style="25" bestFit="1" customWidth="1"/>
    <col min="17" max="17" width="7.109375" style="28" customWidth="1"/>
    <col min="18" max="18" width="8.6640625" style="29" customWidth="1"/>
    <col min="19" max="16384" width="8.88671875" style="25"/>
  </cols>
  <sheetData>
    <row r="1" spans="1:18" ht="17.100000000000001" customHeight="1" x14ac:dyDescent="0.2"/>
    <row r="2" spans="1:18" ht="17.100000000000001" customHeight="1" x14ac:dyDescent="0.2"/>
    <row r="3" spans="1:18" ht="17.100000000000001" customHeight="1" x14ac:dyDescent="0.2"/>
    <row r="4" spans="1:18" ht="17.100000000000001" customHeight="1" x14ac:dyDescent="0.2">
      <c r="B4" s="30" t="s">
        <v>2665</v>
      </c>
      <c r="D4" s="81"/>
    </row>
    <row r="5" spans="1:18" ht="16.350000000000001" customHeight="1" x14ac:dyDescent="0.2">
      <c r="A5" s="31" t="s">
        <v>386</v>
      </c>
      <c r="B5" s="32"/>
      <c r="C5" s="33" t="s">
        <v>387</v>
      </c>
      <c r="D5" s="34" t="s">
        <v>388</v>
      </c>
      <c r="E5" s="119"/>
      <c r="F5" s="34"/>
      <c r="G5" s="34"/>
      <c r="H5" s="35"/>
      <c r="I5" s="34"/>
      <c r="J5" s="34"/>
      <c r="K5" s="35"/>
      <c r="L5" s="34"/>
      <c r="M5" s="35"/>
      <c r="N5" s="34"/>
      <c r="O5" s="34"/>
      <c r="P5" s="34"/>
      <c r="Q5" s="36" t="s">
        <v>389</v>
      </c>
      <c r="R5" s="33" t="s">
        <v>390</v>
      </c>
    </row>
    <row r="6" spans="1:18" ht="16.5" customHeight="1" x14ac:dyDescent="0.2">
      <c r="A6" s="37" t="s">
        <v>391</v>
      </c>
      <c r="B6" s="37" t="s">
        <v>392</v>
      </c>
      <c r="C6" s="38"/>
      <c r="D6" s="40"/>
      <c r="E6" s="121"/>
      <c r="F6" s="40"/>
      <c r="G6" s="40"/>
      <c r="H6" s="41"/>
      <c r="I6" s="40"/>
      <c r="J6" s="40"/>
      <c r="K6" s="41"/>
      <c r="L6" s="40"/>
      <c r="M6" s="41"/>
      <c r="N6" s="40"/>
      <c r="O6" s="40"/>
      <c r="P6" s="40"/>
      <c r="Q6" s="42" t="s">
        <v>393</v>
      </c>
      <c r="R6" s="43" t="s">
        <v>394</v>
      </c>
    </row>
    <row r="7" spans="1:18" ht="16.5" customHeight="1" x14ac:dyDescent="0.2">
      <c r="A7" s="44">
        <v>1</v>
      </c>
      <c r="B7" s="44">
        <v>3195</v>
      </c>
      <c r="C7" s="45" t="s">
        <v>2896</v>
      </c>
      <c r="D7" s="327" t="s">
        <v>605</v>
      </c>
      <c r="E7" s="328"/>
      <c r="F7" s="47"/>
      <c r="I7" s="48"/>
      <c r="J7" s="49"/>
      <c r="K7" s="50"/>
      <c r="L7" s="47" t="s">
        <v>422</v>
      </c>
      <c r="N7" s="78"/>
      <c r="O7" s="47"/>
      <c r="Q7" s="51">
        <v>320</v>
      </c>
      <c r="R7" s="52" t="s">
        <v>396</v>
      </c>
    </row>
    <row r="8" spans="1:18" ht="16.5" customHeight="1" x14ac:dyDescent="0.2">
      <c r="A8" s="53">
        <v>1</v>
      </c>
      <c r="B8" s="53">
        <v>3196</v>
      </c>
      <c r="C8" s="85" t="s">
        <v>2897</v>
      </c>
      <c r="D8" s="327"/>
      <c r="E8" s="328"/>
      <c r="F8" s="55"/>
      <c r="G8" s="49"/>
      <c r="H8" s="50"/>
      <c r="I8" s="56" t="s">
        <v>397</v>
      </c>
      <c r="J8" s="57" t="s">
        <v>398</v>
      </c>
      <c r="K8" s="58">
        <v>1</v>
      </c>
      <c r="L8" s="47" t="s">
        <v>398</v>
      </c>
      <c r="M8" s="26">
        <v>0.25</v>
      </c>
      <c r="N8" s="345" t="s">
        <v>423</v>
      </c>
      <c r="O8" s="47"/>
      <c r="Q8" s="59">
        <v>320</v>
      </c>
      <c r="R8" s="60"/>
    </row>
    <row r="9" spans="1:18" ht="16.5" customHeight="1" x14ac:dyDescent="0.2">
      <c r="A9" s="53">
        <v>1</v>
      </c>
      <c r="B9" s="53">
        <v>3197</v>
      </c>
      <c r="C9" s="85" t="s">
        <v>2898</v>
      </c>
      <c r="D9" s="327"/>
      <c r="E9" s="328"/>
      <c r="F9" s="329" t="s">
        <v>399</v>
      </c>
      <c r="G9" s="61" t="s">
        <v>398</v>
      </c>
      <c r="H9" s="62">
        <v>0.7</v>
      </c>
      <c r="I9" s="56"/>
      <c r="J9" s="57"/>
      <c r="K9" s="58"/>
      <c r="L9" s="47"/>
      <c r="N9" s="345"/>
      <c r="O9" s="47"/>
      <c r="Q9" s="59">
        <v>224</v>
      </c>
      <c r="R9" s="60"/>
    </row>
    <row r="10" spans="1:18" ht="16.5" customHeight="1" x14ac:dyDescent="0.2">
      <c r="A10" s="53">
        <v>1</v>
      </c>
      <c r="B10" s="53">
        <v>3198</v>
      </c>
      <c r="C10" s="85" t="s">
        <v>2899</v>
      </c>
      <c r="D10" s="108">
        <v>256</v>
      </c>
      <c r="E10" s="25" t="s">
        <v>394</v>
      </c>
      <c r="F10" s="330"/>
      <c r="G10" s="49"/>
      <c r="H10" s="50"/>
      <c r="I10" s="56" t="s">
        <v>397</v>
      </c>
      <c r="J10" s="57" t="s">
        <v>398</v>
      </c>
      <c r="K10" s="58">
        <v>1</v>
      </c>
      <c r="L10" s="47"/>
      <c r="N10" s="78"/>
      <c r="O10" s="55"/>
      <c r="P10" s="49"/>
      <c r="Q10" s="59">
        <v>224</v>
      </c>
      <c r="R10" s="60"/>
    </row>
    <row r="11" spans="1:18" ht="16.5" customHeight="1" x14ac:dyDescent="0.2">
      <c r="A11" s="63">
        <v>1</v>
      </c>
      <c r="B11" s="63" t="s">
        <v>606</v>
      </c>
      <c r="C11" s="87" t="s">
        <v>2900</v>
      </c>
      <c r="D11" s="122"/>
      <c r="E11" s="106"/>
      <c r="F11" s="65"/>
      <c r="G11" s="66"/>
      <c r="H11" s="67"/>
      <c r="I11" s="68"/>
      <c r="J11" s="69"/>
      <c r="K11" s="70"/>
      <c r="L11" s="47"/>
      <c r="N11" s="78"/>
      <c r="O11" s="331" t="s">
        <v>400</v>
      </c>
      <c r="P11" s="338"/>
      <c r="Q11" s="71">
        <v>224</v>
      </c>
      <c r="R11" s="72"/>
    </row>
    <row r="12" spans="1:18" ht="16.5" customHeight="1" x14ac:dyDescent="0.2">
      <c r="A12" s="63">
        <v>1</v>
      </c>
      <c r="B12" s="63" t="s">
        <v>607</v>
      </c>
      <c r="C12" s="87" t="s">
        <v>2901</v>
      </c>
      <c r="D12" s="122"/>
      <c r="E12" s="106"/>
      <c r="F12" s="73"/>
      <c r="G12" s="74"/>
      <c r="H12" s="75"/>
      <c r="I12" s="68" t="s">
        <v>397</v>
      </c>
      <c r="J12" s="69" t="s">
        <v>398</v>
      </c>
      <c r="K12" s="70">
        <v>1</v>
      </c>
      <c r="L12" s="47"/>
      <c r="N12" s="78"/>
      <c r="O12" s="333"/>
      <c r="P12" s="339"/>
      <c r="Q12" s="71">
        <v>224</v>
      </c>
      <c r="R12" s="72"/>
    </row>
    <row r="13" spans="1:18" ht="16.5" customHeight="1" x14ac:dyDescent="0.2">
      <c r="A13" s="63">
        <v>1</v>
      </c>
      <c r="B13" s="63" t="s">
        <v>608</v>
      </c>
      <c r="C13" s="87" t="s">
        <v>2902</v>
      </c>
      <c r="D13" s="83"/>
      <c r="E13" s="106"/>
      <c r="F13" s="335" t="s">
        <v>399</v>
      </c>
      <c r="G13" s="66" t="s">
        <v>398</v>
      </c>
      <c r="H13" s="67">
        <v>0.7</v>
      </c>
      <c r="I13" s="68"/>
      <c r="J13" s="69"/>
      <c r="K13" s="70"/>
      <c r="L13" s="47"/>
      <c r="N13" s="78"/>
      <c r="O13" s="333"/>
      <c r="P13" s="339"/>
      <c r="Q13" s="71">
        <v>157</v>
      </c>
      <c r="R13" s="72"/>
    </row>
    <row r="14" spans="1:18" ht="16.5" customHeight="1" x14ac:dyDescent="0.2">
      <c r="A14" s="63">
        <v>1</v>
      </c>
      <c r="B14" s="63" t="s">
        <v>609</v>
      </c>
      <c r="C14" s="87" t="s">
        <v>2903</v>
      </c>
      <c r="D14" s="83"/>
      <c r="E14" s="106"/>
      <c r="F14" s="340"/>
      <c r="G14" s="74"/>
      <c r="H14" s="75"/>
      <c r="I14" s="68" t="s">
        <v>610</v>
      </c>
      <c r="J14" s="69" t="s">
        <v>398</v>
      </c>
      <c r="K14" s="70">
        <v>1</v>
      </c>
      <c r="L14" s="47"/>
      <c r="N14" s="78"/>
      <c r="O14" s="76" t="s">
        <v>398</v>
      </c>
      <c r="P14" s="75">
        <v>0.7</v>
      </c>
      <c r="Q14" s="71">
        <v>157</v>
      </c>
      <c r="R14" s="72"/>
    </row>
    <row r="15" spans="1:18" ht="16.5" customHeight="1" x14ac:dyDescent="0.2">
      <c r="A15" s="53">
        <v>1</v>
      </c>
      <c r="B15" s="53">
        <v>3199</v>
      </c>
      <c r="C15" s="85" t="s">
        <v>2904</v>
      </c>
      <c r="D15" s="325" t="s">
        <v>424</v>
      </c>
      <c r="E15" s="326"/>
      <c r="F15" s="77"/>
      <c r="G15" s="61"/>
      <c r="H15" s="62"/>
      <c r="I15" s="56"/>
      <c r="J15" s="57"/>
      <c r="K15" s="58"/>
      <c r="L15" s="47"/>
      <c r="N15" s="78"/>
      <c r="O15" s="77"/>
      <c r="P15" s="61"/>
      <c r="Q15" s="59">
        <v>505</v>
      </c>
      <c r="R15" s="60"/>
    </row>
    <row r="16" spans="1:18" ht="16.5" customHeight="1" x14ac:dyDescent="0.2">
      <c r="A16" s="53">
        <v>1</v>
      </c>
      <c r="B16" s="53">
        <v>3200</v>
      </c>
      <c r="C16" s="85" t="s">
        <v>2905</v>
      </c>
      <c r="D16" s="327"/>
      <c r="E16" s="328"/>
      <c r="F16" s="55"/>
      <c r="G16" s="49"/>
      <c r="H16" s="50"/>
      <c r="I16" s="56" t="s">
        <v>397</v>
      </c>
      <c r="J16" s="57" t="s">
        <v>398</v>
      </c>
      <c r="K16" s="58">
        <v>1</v>
      </c>
      <c r="L16" s="47"/>
      <c r="N16" s="78"/>
      <c r="O16" s="47"/>
      <c r="Q16" s="59">
        <v>505</v>
      </c>
      <c r="R16" s="60"/>
    </row>
    <row r="17" spans="1:18" ht="16.5" customHeight="1" x14ac:dyDescent="0.2">
      <c r="A17" s="53">
        <v>1</v>
      </c>
      <c r="B17" s="53">
        <v>3201</v>
      </c>
      <c r="C17" s="85" t="s">
        <v>2906</v>
      </c>
      <c r="D17" s="327"/>
      <c r="E17" s="328"/>
      <c r="F17" s="329" t="s">
        <v>399</v>
      </c>
      <c r="G17" s="61" t="s">
        <v>398</v>
      </c>
      <c r="H17" s="62">
        <v>0.7</v>
      </c>
      <c r="I17" s="56"/>
      <c r="J17" s="57"/>
      <c r="K17" s="58"/>
      <c r="L17" s="47"/>
      <c r="N17" s="78"/>
      <c r="O17" s="47"/>
      <c r="Q17" s="59">
        <v>354</v>
      </c>
      <c r="R17" s="60"/>
    </row>
    <row r="18" spans="1:18" ht="16.5" customHeight="1" x14ac:dyDescent="0.2">
      <c r="A18" s="53">
        <v>1</v>
      </c>
      <c r="B18" s="53">
        <v>3202</v>
      </c>
      <c r="C18" s="85" t="s">
        <v>2907</v>
      </c>
      <c r="D18" s="108">
        <v>404</v>
      </c>
      <c r="E18" s="106" t="s">
        <v>490</v>
      </c>
      <c r="F18" s="337"/>
      <c r="G18" s="49"/>
      <c r="H18" s="50"/>
      <c r="I18" s="56" t="s">
        <v>397</v>
      </c>
      <c r="J18" s="57" t="s">
        <v>398</v>
      </c>
      <c r="K18" s="58">
        <v>1</v>
      </c>
      <c r="L18" s="47"/>
      <c r="N18" s="78"/>
      <c r="O18" s="55"/>
      <c r="P18" s="49"/>
      <c r="Q18" s="59">
        <v>354</v>
      </c>
      <c r="R18" s="60"/>
    </row>
    <row r="19" spans="1:18" ht="16.5" customHeight="1" x14ac:dyDescent="0.2">
      <c r="A19" s="63">
        <v>1</v>
      </c>
      <c r="B19" s="63" t="s">
        <v>611</v>
      </c>
      <c r="C19" s="87" t="s">
        <v>2908</v>
      </c>
      <c r="D19" s="122"/>
      <c r="E19" s="106"/>
      <c r="F19" s="65"/>
      <c r="G19" s="66"/>
      <c r="H19" s="67"/>
      <c r="I19" s="68"/>
      <c r="J19" s="69"/>
      <c r="K19" s="70"/>
      <c r="L19" s="47"/>
      <c r="N19" s="78"/>
      <c r="O19" s="331" t="s">
        <v>400</v>
      </c>
      <c r="P19" s="338"/>
      <c r="Q19" s="71">
        <v>354</v>
      </c>
      <c r="R19" s="72"/>
    </row>
    <row r="20" spans="1:18" ht="16.5" customHeight="1" x14ac:dyDescent="0.2">
      <c r="A20" s="63">
        <v>1</v>
      </c>
      <c r="B20" s="63" t="s">
        <v>612</v>
      </c>
      <c r="C20" s="87" t="s">
        <v>2909</v>
      </c>
      <c r="D20" s="122"/>
      <c r="E20" s="106"/>
      <c r="F20" s="73"/>
      <c r="G20" s="74"/>
      <c r="H20" s="75"/>
      <c r="I20" s="68" t="s">
        <v>397</v>
      </c>
      <c r="J20" s="69" t="s">
        <v>398</v>
      </c>
      <c r="K20" s="70">
        <v>1</v>
      </c>
      <c r="L20" s="47"/>
      <c r="N20" s="78"/>
      <c r="O20" s="333"/>
      <c r="P20" s="339"/>
      <c r="Q20" s="71">
        <v>354</v>
      </c>
      <c r="R20" s="72"/>
    </row>
    <row r="21" spans="1:18" ht="16.5" customHeight="1" x14ac:dyDescent="0.2">
      <c r="A21" s="63">
        <v>1</v>
      </c>
      <c r="B21" s="63" t="s">
        <v>613</v>
      </c>
      <c r="C21" s="87" t="s">
        <v>2910</v>
      </c>
      <c r="D21" s="83"/>
      <c r="E21" s="106"/>
      <c r="F21" s="335" t="s">
        <v>399</v>
      </c>
      <c r="G21" s="66" t="s">
        <v>398</v>
      </c>
      <c r="H21" s="67">
        <v>0.7</v>
      </c>
      <c r="I21" s="68"/>
      <c r="J21" s="69"/>
      <c r="K21" s="70"/>
      <c r="L21" s="47"/>
      <c r="N21" s="78"/>
      <c r="O21" s="333"/>
      <c r="P21" s="339"/>
      <c r="Q21" s="71">
        <v>248</v>
      </c>
      <c r="R21" s="72"/>
    </row>
    <row r="22" spans="1:18" ht="16.5" customHeight="1" x14ac:dyDescent="0.2">
      <c r="A22" s="63">
        <v>1</v>
      </c>
      <c r="B22" s="63" t="s">
        <v>614</v>
      </c>
      <c r="C22" s="87" t="s">
        <v>2911</v>
      </c>
      <c r="D22" s="83"/>
      <c r="E22" s="106"/>
      <c r="F22" s="340"/>
      <c r="G22" s="74"/>
      <c r="H22" s="75"/>
      <c r="I22" s="68" t="s">
        <v>397</v>
      </c>
      <c r="J22" s="69" t="s">
        <v>398</v>
      </c>
      <c r="K22" s="70">
        <v>1</v>
      </c>
      <c r="L22" s="47"/>
      <c r="N22" s="78"/>
      <c r="O22" s="76" t="s">
        <v>398</v>
      </c>
      <c r="P22" s="75">
        <v>0.7</v>
      </c>
      <c r="Q22" s="71">
        <v>248</v>
      </c>
      <c r="R22" s="72"/>
    </row>
    <row r="23" spans="1:18" ht="16.5" customHeight="1" x14ac:dyDescent="0.2">
      <c r="A23" s="53">
        <v>1</v>
      </c>
      <c r="B23" s="53">
        <v>3203</v>
      </c>
      <c r="C23" s="85" t="s">
        <v>2912</v>
      </c>
      <c r="D23" s="325" t="s">
        <v>425</v>
      </c>
      <c r="E23" s="326"/>
      <c r="F23" s="77"/>
      <c r="G23" s="61"/>
      <c r="H23" s="62"/>
      <c r="I23" s="56"/>
      <c r="J23" s="57"/>
      <c r="K23" s="58"/>
      <c r="L23" s="47"/>
      <c r="N23" s="78"/>
      <c r="O23" s="77"/>
      <c r="P23" s="61"/>
      <c r="Q23" s="59">
        <v>734</v>
      </c>
      <c r="R23" s="60"/>
    </row>
    <row r="24" spans="1:18" ht="16.5" customHeight="1" x14ac:dyDescent="0.2">
      <c r="A24" s="53">
        <v>1</v>
      </c>
      <c r="B24" s="53">
        <v>3204</v>
      </c>
      <c r="C24" s="85" t="s">
        <v>2913</v>
      </c>
      <c r="D24" s="327"/>
      <c r="E24" s="328"/>
      <c r="F24" s="55"/>
      <c r="G24" s="49"/>
      <c r="H24" s="50"/>
      <c r="I24" s="56" t="s">
        <v>397</v>
      </c>
      <c r="J24" s="57" t="s">
        <v>398</v>
      </c>
      <c r="K24" s="58">
        <v>1</v>
      </c>
      <c r="L24" s="47"/>
      <c r="N24" s="78"/>
      <c r="O24" s="47"/>
      <c r="Q24" s="59">
        <v>734</v>
      </c>
      <c r="R24" s="60"/>
    </row>
    <row r="25" spans="1:18" ht="16.5" customHeight="1" x14ac:dyDescent="0.2">
      <c r="A25" s="53">
        <v>1</v>
      </c>
      <c r="B25" s="53">
        <v>3205</v>
      </c>
      <c r="C25" s="85" t="s">
        <v>2914</v>
      </c>
      <c r="D25" s="327"/>
      <c r="E25" s="328"/>
      <c r="F25" s="329" t="s">
        <v>399</v>
      </c>
      <c r="G25" s="61" t="s">
        <v>398</v>
      </c>
      <c r="H25" s="62">
        <v>0.7</v>
      </c>
      <c r="I25" s="56"/>
      <c r="J25" s="57"/>
      <c r="K25" s="58"/>
      <c r="L25" s="47"/>
      <c r="N25" s="78"/>
      <c r="O25" s="47"/>
      <c r="Q25" s="59">
        <v>514</v>
      </c>
      <c r="R25" s="60"/>
    </row>
    <row r="26" spans="1:18" ht="16.5" customHeight="1" x14ac:dyDescent="0.2">
      <c r="A26" s="53">
        <v>1</v>
      </c>
      <c r="B26" s="53">
        <v>3206</v>
      </c>
      <c r="C26" s="85" t="s">
        <v>2915</v>
      </c>
      <c r="D26" s="108">
        <v>587</v>
      </c>
      <c r="E26" s="25" t="s">
        <v>394</v>
      </c>
      <c r="F26" s="330"/>
      <c r="G26" s="49"/>
      <c r="H26" s="50"/>
      <c r="I26" s="56" t="s">
        <v>397</v>
      </c>
      <c r="J26" s="57" t="s">
        <v>398</v>
      </c>
      <c r="K26" s="58">
        <v>1</v>
      </c>
      <c r="L26" s="47"/>
      <c r="N26" s="78"/>
      <c r="O26" s="55"/>
      <c r="P26" s="49"/>
      <c r="Q26" s="59">
        <v>514</v>
      </c>
      <c r="R26" s="60"/>
    </row>
    <row r="27" spans="1:18" ht="16.5" customHeight="1" x14ac:dyDescent="0.2">
      <c r="A27" s="63">
        <v>1</v>
      </c>
      <c r="B27" s="63" t="s">
        <v>615</v>
      </c>
      <c r="C27" s="87" t="s">
        <v>2916</v>
      </c>
      <c r="D27" s="122"/>
      <c r="E27" s="106"/>
      <c r="F27" s="65"/>
      <c r="G27" s="66"/>
      <c r="H27" s="67"/>
      <c r="I27" s="68"/>
      <c r="J27" s="69"/>
      <c r="K27" s="70"/>
      <c r="L27" s="47"/>
      <c r="N27" s="78"/>
      <c r="O27" s="331" t="s">
        <v>400</v>
      </c>
      <c r="P27" s="338"/>
      <c r="Q27" s="71">
        <v>514</v>
      </c>
      <c r="R27" s="72"/>
    </row>
    <row r="28" spans="1:18" ht="16.5" customHeight="1" x14ac:dyDescent="0.2">
      <c r="A28" s="63">
        <v>1</v>
      </c>
      <c r="B28" s="63" t="s">
        <v>616</v>
      </c>
      <c r="C28" s="87" t="s">
        <v>2917</v>
      </c>
      <c r="D28" s="122"/>
      <c r="E28" s="106"/>
      <c r="F28" s="73"/>
      <c r="G28" s="74"/>
      <c r="H28" s="75"/>
      <c r="I28" s="68" t="s">
        <v>397</v>
      </c>
      <c r="J28" s="69" t="s">
        <v>398</v>
      </c>
      <c r="K28" s="70">
        <v>1</v>
      </c>
      <c r="L28" s="47"/>
      <c r="N28" s="78"/>
      <c r="O28" s="333"/>
      <c r="P28" s="339"/>
      <c r="Q28" s="71">
        <v>514</v>
      </c>
      <c r="R28" s="72"/>
    </row>
    <row r="29" spans="1:18" ht="16.5" customHeight="1" x14ac:dyDescent="0.2">
      <c r="A29" s="63">
        <v>1</v>
      </c>
      <c r="B29" s="63" t="s">
        <v>617</v>
      </c>
      <c r="C29" s="87" t="s">
        <v>2918</v>
      </c>
      <c r="D29" s="83"/>
      <c r="E29" s="106"/>
      <c r="F29" s="335" t="s">
        <v>399</v>
      </c>
      <c r="G29" s="66" t="s">
        <v>398</v>
      </c>
      <c r="H29" s="67">
        <v>0.7</v>
      </c>
      <c r="I29" s="68"/>
      <c r="J29" s="69"/>
      <c r="K29" s="70"/>
      <c r="L29" s="47"/>
      <c r="N29" s="78"/>
      <c r="O29" s="333"/>
      <c r="P29" s="339"/>
      <c r="Q29" s="71">
        <v>360</v>
      </c>
      <c r="R29" s="72"/>
    </row>
    <row r="30" spans="1:18" ht="16.5" customHeight="1" x14ac:dyDescent="0.2">
      <c r="A30" s="63">
        <v>1</v>
      </c>
      <c r="B30" s="63" t="s">
        <v>618</v>
      </c>
      <c r="C30" s="87" t="s">
        <v>2919</v>
      </c>
      <c r="D30" s="83"/>
      <c r="E30" s="106"/>
      <c r="F30" s="340"/>
      <c r="G30" s="74"/>
      <c r="H30" s="75"/>
      <c r="I30" s="68" t="s">
        <v>397</v>
      </c>
      <c r="J30" s="69" t="s">
        <v>398</v>
      </c>
      <c r="K30" s="70">
        <v>1</v>
      </c>
      <c r="L30" s="47"/>
      <c r="N30" s="78"/>
      <c r="O30" s="76" t="s">
        <v>398</v>
      </c>
      <c r="P30" s="75">
        <v>0.7</v>
      </c>
      <c r="Q30" s="71">
        <v>360</v>
      </c>
      <c r="R30" s="72"/>
    </row>
    <row r="31" spans="1:18" ht="16.5" customHeight="1" x14ac:dyDescent="0.2">
      <c r="A31" s="53">
        <v>1</v>
      </c>
      <c r="B31" s="53">
        <v>3207</v>
      </c>
      <c r="C31" s="85" t="s">
        <v>2920</v>
      </c>
      <c r="D31" s="325" t="s">
        <v>426</v>
      </c>
      <c r="E31" s="326"/>
      <c r="F31" s="77"/>
      <c r="G31" s="61"/>
      <c r="H31" s="62"/>
      <c r="I31" s="56"/>
      <c r="J31" s="57"/>
      <c r="K31" s="58"/>
      <c r="L31" s="47"/>
      <c r="N31" s="78"/>
      <c r="O31" s="77"/>
      <c r="P31" s="61"/>
      <c r="Q31" s="59">
        <v>836</v>
      </c>
      <c r="R31" s="60"/>
    </row>
    <row r="32" spans="1:18" ht="16.5" customHeight="1" x14ac:dyDescent="0.2">
      <c r="A32" s="53">
        <v>1</v>
      </c>
      <c r="B32" s="53">
        <v>3208</v>
      </c>
      <c r="C32" s="85" t="s">
        <v>2921</v>
      </c>
      <c r="D32" s="327"/>
      <c r="E32" s="328"/>
      <c r="F32" s="55"/>
      <c r="G32" s="49"/>
      <c r="H32" s="50"/>
      <c r="I32" s="56" t="s">
        <v>397</v>
      </c>
      <c r="J32" s="57" t="s">
        <v>398</v>
      </c>
      <c r="K32" s="58">
        <v>1</v>
      </c>
      <c r="L32" s="47"/>
      <c r="N32" s="143"/>
      <c r="O32" s="47"/>
      <c r="Q32" s="59">
        <v>836</v>
      </c>
      <c r="R32" s="60"/>
    </row>
    <row r="33" spans="1:18" ht="16.5" customHeight="1" x14ac:dyDescent="0.2">
      <c r="A33" s="53">
        <v>1</v>
      </c>
      <c r="B33" s="53">
        <v>3209</v>
      </c>
      <c r="C33" s="85" t="s">
        <v>2922</v>
      </c>
      <c r="D33" s="327"/>
      <c r="E33" s="328"/>
      <c r="F33" s="329" t="s">
        <v>399</v>
      </c>
      <c r="G33" s="61" t="s">
        <v>398</v>
      </c>
      <c r="H33" s="62">
        <v>0.7</v>
      </c>
      <c r="I33" s="56"/>
      <c r="J33" s="57"/>
      <c r="K33" s="58"/>
      <c r="L33" s="47"/>
      <c r="N33" s="143"/>
      <c r="O33" s="47"/>
      <c r="Q33" s="59">
        <v>585</v>
      </c>
      <c r="R33" s="60"/>
    </row>
    <row r="34" spans="1:18" ht="16.5" customHeight="1" x14ac:dyDescent="0.2">
      <c r="A34" s="53">
        <v>1</v>
      </c>
      <c r="B34" s="53">
        <v>3210</v>
      </c>
      <c r="C34" s="85" t="s">
        <v>2923</v>
      </c>
      <c r="D34" s="108">
        <v>669</v>
      </c>
      <c r="E34" s="25" t="s">
        <v>394</v>
      </c>
      <c r="F34" s="330"/>
      <c r="G34" s="49"/>
      <c r="H34" s="50"/>
      <c r="I34" s="56" t="s">
        <v>397</v>
      </c>
      <c r="J34" s="57" t="s">
        <v>398</v>
      </c>
      <c r="K34" s="58">
        <v>1</v>
      </c>
      <c r="L34" s="47"/>
      <c r="N34" s="78"/>
      <c r="O34" s="55"/>
      <c r="P34" s="49"/>
      <c r="Q34" s="59">
        <v>585</v>
      </c>
      <c r="R34" s="60"/>
    </row>
    <row r="35" spans="1:18" ht="16.5" customHeight="1" x14ac:dyDescent="0.2">
      <c r="A35" s="63">
        <v>1</v>
      </c>
      <c r="B35" s="63" t="s">
        <v>619</v>
      </c>
      <c r="C35" s="87" t="s">
        <v>2924</v>
      </c>
      <c r="D35" s="122"/>
      <c r="E35" s="106"/>
      <c r="F35" s="65"/>
      <c r="G35" s="66"/>
      <c r="H35" s="67"/>
      <c r="I35" s="68"/>
      <c r="J35" s="69"/>
      <c r="K35" s="70"/>
      <c r="L35" s="47"/>
      <c r="N35" s="78"/>
      <c r="O35" s="331" t="s">
        <v>400</v>
      </c>
      <c r="P35" s="338"/>
      <c r="Q35" s="71">
        <v>585</v>
      </c>
      <c r="R35" s="72"/>
    </row>
    <row r="36" spans="1:18" ht="16.5" customHeight="1" x14ac:dyDescent="0.2">
      <c r="A36" s="63">
        <v>1</v>
      </c>
      <c r="B36" s="63" t="s">
        <v>620</v>
      </c>
      <c r="C36" s="87" t="s">
        <v>2925</v>
      </c>
      <c r="D36" s="122"/>
      <c r="E36" s="106"/>
      <c r="F36" s="73"/>
      <c r="G36" s="74"/>
      <c r="H36" s="75"/>
      <c r="I36" s="68" t="s">
        <v>397</v>
      </c>
      <c r="J36" s="69" t="s">
        <v>398</v>
      </c>
      <c r="K36" s="70">
        <v>1</v>
      </c>
      <c r="L36" s="47"/>
      <c r="N36" s="78"/>
      <c r="O36" s="333"/>
      <c r="P36" s="339"/>
      <c r="Q36" s="71">
        <v>585</v>
      </c>
      <c r="R36" s="72"/>
    </row>
    <row r="37" spans="1:18" ht="16.5" customHeight="1" x14ac:dyDescent="0.2">
      <c r="A37" s="63">
        <v>1</v>
      </c>
      <c r="B37" s="63" t="s">
        <v>621</v>
      </c>
      <c r="C37" s="87" t="s">
        <v>2926</v>
      </c>
      <c r="D37" s="83"/>
      <c r="E37" s="106"/>
      <c r="F37" s="335" t="s">
        <v>399</v>
      </c>
      <c r="G37" s="66" t="s">
        <v>398</v>
      </c>
      <c r="H37" s="67">
        <v>0.7</v>
      </c>
      <c r="I37" s="68"/>
      <c r="J37" s="69"/>
      <c r="K37" s="70"/>
      <c r="L37" s="47"/>
      <c r="N37" s="78"/>
      <c r="O37" s="333"/>
      <c r="P37" s="339"/>
      <c r="Q37" s="71">
        <v>410</v>
      </c>
      <c r="R37" s="72"/>
    </row>
    <row r="38" spans="1:18" ht="16.5" customHeight="1" x14ac:dyDescent="0.2">
      <c r="A38" s="63">
        <v>1</v>
      </c>
      <c r="B38" s="63" t="s">
        <v>622</v>
      </c>
      <c r="C38" s="87" t="s">
        <v>2927</v>
      </c>
      <c r="D38" s="83"/>
      <c r="E38" s="106"/>
      <c r="F38" s="340"/>
      <c r="G38" s="74"/>
      <c r="H38" s="75"/>
      <c r="I38" s="68" t="s">
        <v>397</v>
      </c>
      <c r="J38" s="69" t="s">
        <v>398</v>
      </c>
      <c r="K38" s="70">
        <v>1</v>
      </c>
      <c r="L38" s="47"/>
      <c r="N38" s="78"/>
      <c r="O38" s="76" t="s">
        <v>398</v>
      </c>
      <c r="P38" s="75">
        <v>0.7</v>
      </c>
      <c r="Q38" s="71">
        <v>410</v>
      </c>
      <c r="R38" s="72"/>
    </row>
    <row r="39" spans="1:18" ht="16.5" customHeight="1" x14ac:dyDescent="0.2">
      <c r="A39" s="53">
        <v>1</v>
      </c>
      <c r="B39" s="53">
        <v>3211</v>
      </c>
      <c r="C39" s="85" t="s">
        <v>2928</v>
      </c>
      <c r="D39" s="325" t="s">
        <v>427</v>
      </c>
      <c r="E39" s="326"/>
      <c r="F39" s="77"/>
      <c r="G39" s="61"/>
      <c r="H39" s="62"/>
      <c r="I39" s="56"/>
      <c r="J39" s="57"/>
      <c r="K39" s="58"/>
      <c r="L39" s="47"/>
      <c r="N39" s="78"/>
      <c r="O39" s="77"/>
      <c r="P39" s="61"/>
      <c r="Q39" s="59">
        <v>943</v>
      </c>
      <c r="R39" s="60"/>
    </row>
    <row r="40" spans="1:18" ht="16.5" customHeight="1" x14ac:dyDescent="0.2">
      <c r="A40" s="53">
        <v>1</v>
      </c>
      <c r="B40" s="53">
        <v>3212</v>
      </c>
      <c r="C40" s="85" t="s">
        <v>2929</v>
      </c>
      <c r="D40" s="327"/>
      <c r="E40" s="328"/>
      <c r="F40" s="55"/>
      <c r="G40" s="49"/>
      <c r="H40" s="50"/>
      <c r="I40" s="56" t="s">
        <v>397</v>
      </c>
      <c r="J40" s="57" t="s">
        <v>398</v>
      </c>
      <c r="K40" s="58">
        <v>1</v>
      </c>
      <c r="L40" s="47"/>
      <c r="N40" s="78"/>
      <c r="O40" s="47"/>
      <c r="Q40" s="59">
        <v>943</v>
      </c>
      <c r="R40" s="60"/>
    </row>
    <row r="41" spans="1:18" ht="16.5" customHeight="1" x14ac:dyDescent="0.2">
      <c r="A41" s="53">
        <v>1</v>
      </c>
      <c r="B41" s="53">
        <v>3213</v>
      </c>
      <c r="C41" s="85" t="s">
        <v>2930</v>
      </c>
      <c r="D41" s="327"/>
      <c r="E41" s="328"/>
      <c r="F41" s="329" t="s">
        <v>399</v>
      </c>
      <c r="G41" s="61" t="s">
        <v>398</v>
      </c>
      <c r="H41" s="62">
        <v>0.7</v>
      </c>
      <c r="I41" s="56"/>
      <c r="J41" s="57"/>
      <c r="K41" s="58"/>
      <c r="L41" s="47"/>
      <c r="N41" s="78"/>
      <c r="O41" s="47"/>
      <c r="Q41" s="59">
        <v>660</v>
      </c>
      <c r="R41" s="60"/>
    </row>
    <row r="42" spans="1:18" ht="16.5" customHeight="1" x14ac:dyDescent="0.2">
      <c r="A42" s="53">
        <v>1</v>
      </c>
      <c r="B42" s="53">
        <v>3214</v>
      </c>
      <c r="C42" s="85" t="s">
        <v>2931</v>
      </c>
      <c r="D42" s="108">
        <v>754</v>
      </c>
      <c r="E42" s="25" t="s">
        <v>394</v>
      </c>
      <c r="F42" s="330"/>
      <c r="G42" s="49"/>
      <c r="H42" s="50"/>
      <c r="I42" s="56" t="s">
        <v>397</v>
      </c>
      <c r="J42" s="57" t="s">
        <v>398</v>
      </c>
      <c r="K42" s="58">
        <v>1</v>
      </c>
      <c r="L42" s="47"/>
      <c r="N42" s="78"/>
      <c r="O42" s="55"/>
      <c r="P42" s="49"/>
      <c r="Q42" s="59">
        <v>660</v>
      </c>
      <c r="R42" s="60"/>
    </row>
    <row r="43" spans="1:18" ht="16.5" customHeight="1" x14ac:dyDescent="0.2">
      <c r="A43" s="63">
        <v>1</v>
      </c>
      <c r="B43" s="63" t="s">
        <v>623</v>
      </c>
      <c r="C43" s="87" t="s">
        <v>2932</v>
      </c>
      <c r="D43" s="122"/>
      <c r="E43" s="106"/>
      <c r="F43" s="65"/>
      <c r="G43" s="66"/>
      <c r="H43" s="67"/>
      <c r="I43" s="68"/>
      <c r="J43" s="69"/>
      <c r="K43" s="70"/>
      <c r="L43" s="47"/>
      <c r="N43" s="78"/>
      <c r="O43" s="331" t="s">
        <v>400</v>
      </c>
      <c r="P43" s="338"/>
      <c r="Q43" s="71">
        <v>660</v>
      </c>
      <c r="R43" s="72"/>
    </row>
    <row r="44" spans="1:18" ht="16.5" customHeight="1" x14ac:dyDescent="0.2">
      <c r="A44" s="63">
        <v>1</v>
      </c>
      <c r="B44" s="63" t="s">
        <v>624</v>
      </c>
      <c r="C44" s="87" t="s">
        <v>2933</v>
      </c>
      <c r="D44" s="122"/>
      <c r="E44" s="106"/>
      <c r="F44" s="73"/>
      <c r="G44" s="74"/>
      <c r="H44" s="75"/>
      <c r="I44" s="68" t="s">
        <v>397</v>
      </c>
      <c r="J44" s="69" t="s">
        <v>398</v>
      </c>
      <c r="K44" s="70">
        <v>1</v>
      </c>
      <c r="L44" s="47"/>
      <c r="N44" s="78"/>
      <c r="O44" s="333"/>
      <c r="P44" s="339"/>
      <c r="Q44" s="71">
        <v>660</v>
      </c>
      <c r="R44" s="72"/>
    </row>
    <row r="45" spans="1:18" ht="16.5" customHeight="1" x14ac:dyDescent="0.2">
      <c r="A45" s="63">
        <v>1</v>
      </c>
      <c r="B45" s="63" t="s">
        <v>625</v>
      </c>
      <c r="C45" s="87" t="s">
        <v>2934</v>
      </c>
      <c r="D45" s="83"/>
      <c r="E45" s="106"/>
      <c r="F45" s="335" t="s">
        <v>399</v>
      </c>
      <c r="G45" s="66" t="s">
        <v>398</v>
      </c>
      <c r="H45" s="67">
        <v>0.7</v>
      </c>
      <c r="I45" s="68"/>
      <c r="J45" s="69"/>
      <c r="K45" s="70"/>
      <c r="L45" s="47"/>
      <c r="N45" s="78"/>
      <c r="O45" s="333"/>
      <c r="P45" s="339"/>
      <c r="Q45" s="71">
        <v>462</v>
      </c>
      <c r="R45" s="72"/>
    </row>
    <row r="46" spans="1:18" ht="16.5" customHeight="1" x14ac:dyDescent="0.2">
      <c r="A46" s="63">
        <v>1</v>
      </c>
      <c r="B46" s="63" t="s">
        <v>626</v>
      </c>
      <c r="C46" s="87" t="s">
        <v>2935</v>
      </c>
      <c r="D46" s="124"/>
      <c r="E46" s="113"/>
      <c r="F46" s="340"/>
      <c r="G46" s="74"/>
      <c r="H46" s="75"/>
      <c r="I46" s="68" t="s">
        <v>397</v>
      </c>
      <c r="J46" s="69" t="s">
        <v>398</v>
      </c>
      <c r="K46" s="70">
        <v>1</v>
      </c>
      <c r="L46" s="55"/>
      <c r="M46" s="50"/>
      <c r="N46" s="125"/>
      <c r="O46" s="76" t="s">
        <v>398</v>
      </c>
      <c r="P46" s="75">
        <v>0.7</v>
      </c>
      <c r="Q46" s="71">
        <v>462</v>
      </c>
      <c r="R46" s="79"/>
    </row>
    <row r="47" spans="1:18" ht="16.5" customHeight="1" x14ac:dyDescent="0.2">
      <c r="A47" s="93"/>
      <c r="B47" s="93"/>
      <c r="C47" s="94"/>
      <c r="Q47" s="96"/>
      <c r="R47" s="97"/>
    </row>
    <row r="48" spans="1:18" ht="16.5" customHeight="1" x14ac:dyDescent="0.2">
      <c r="A48" s="93"/>
      <c r="B48" s="93"/>
      <c r="C48" s="94"/>
      <c r="Q48" s="96"/>
      <c r="R48" s="97"/>
    </row>
    <row r="49" spans="1:18" ht="16.5" customHeight="1" x14ac:dyDescent="0.2">
      <c r="A49" s="93"/>
      <c r="B49" s="98" t="s">
        <v>2666</v>
      </c>
      <c r="C49" s="94"/>
      <c r="D49" s="81"/>
      <c r="Q49" s="96"/>
      <c r="R49" s="97"/>
    </row>
    <row r="50" spans="1:18" ht="16.5" customHeight="1" x14ac:dyDescent="0.2">
      <c r="A50" s="99" t="s">
        <v>386</v>
      </c>
      <c r="B50" s="32"/>
      <c r="C50" s="100" t="s">
        <v>387</v>
      </c>
      <c r="D50" s="34" t="s">
        <v>388</v>
      </c>
      <c r="E50" s="119"/>
      <c r="F50" s="34"/>
      <c r="G50" s="34"/>
      <c r="H50" s="35"/>
      <c r="I50" s="34"/>
      <c r="J50" s="34"/>
      <c r="K50" s="35"/>
      <c r="L50" s="34"/>
      <c r="M50" s="35"/>
      <c r="N50" s="34"/>
      <c r="O50" s="34"/>
      <c r="P50" s="34"/>
      <c r="Q50" s="36" t="s">
        <v>389</v>
      </c>
      <c r="R50" s="33" t="s">
        <v>390</v>
      </c>
    </row>
    <row r="51" spans="1:18" ht="16.5" customHeight="1" x14ac:dyDescent="0.2">
      <c r="A51" s="37" t="s">
        <v>391</v>
      </c>
      <c r="B51" s="37" t="s">
        <v>392</v>
      </c>
      <c r="C51" s="101"/>
      <c r="D51" s="40"/>
      <c r="E51" s="121"/>
      <c r="F51" s="40"/>
      <c r="G51" s="40"/>
      <c r="H51" s="41"/>
      <c r="I51" s="40"/>
      <c r="J51" s="40"/>
      <c r="K51" s="41"/>
      <c r="L51" s="40"/>
      <c r="M51" s="41"/>
      <c r="N51" s="40"/>
      <c r="O51" s="40"/>
      <c r="P51" s="40"/>
      <c r="Q51" s="42" t="s">
        <v>393</v>
      </c>
      <c r="R51" s="43" t="s">
        <v>394</v>
      </c>
    </row>
    <row r="52" spans="1:18" ht="16.5" customHeight="1" x14ac:dyDescent="0.2">
      <c r="A52" s="44">
        <v>1</v>
      </c>
      <c r="B52" s="44">
        <v>3215</v>
      </c>
      <c r="C52" s="45" t="s">
        <v>2936</v>
      </c>
      <c r="D52" s="327" t="s">
        <v>428</v>
      </c>
      <c r="E52" s="328"/>
      <c r="F52" s="47"/>
      <c r="I52" s="48"/>
      <c r="J52" s="49"/>
      <c r="K52" s="50"/>
      <c r="L52" s="47" t="s">
        <v>429</v>
      </c>
      <c r="N52" s="78"/>
      <c r="O52" s="47"/>
      <c r="Q52" s="51">
        <v>320</v>
      </c>
      <c r="R52" s="52" t="s">
        <v>396</v>
      </c>
    </row>
    <row r="53" spans="1:18" ht="16.5" customHeight="1" x14ac:dyDescent="0.2">
      <c r="A53" s="53">
        <v>1</v>
      </c>
      <c r="B53" s="53">
        <v>3216</v>
      </c>
      <c r="C53" s="85" t="s">
        <v>2937</v>
      </c>
      <c r="D53" s="327"/>
      <c r="E53" s="328"/>
      <c r="F53" s="55"/>
      <c r="G53" s="49"/>
      <c r="H53" s="50"/>
      <c r="I53" s="56" t="s">
        <v>397</v>
      </c>
      <c r="J53" s="57" t="s">
        <v>398</v>
      </c>
      <c r="K53" s="58">
        <v>1</v>
      </c>
      <c r="L53" s="47" t="s">
        <v>398</v>
      </c>
      <c r="M53" s="26">
        <v>0.25</v>
      </c>
      <c r="N53" s="345" t="s">
        <v>423</v>
      </c>
      <c r="O53" s="47"/>
      <c r="Q53" s="59">
        <v>320</v>
      </c>
      <c r="R53" s="60"/>
    </row>
    <row r="54" spans="1:18" ht="16.5" customHeight="1" x14ac:dyDescent="0.2">
      <c r="A54" s="53">
        <v>1</v>
      </c>
      <c r="B54" s="53">
        <v>3217</v>
      </c>
      <c r="C54" s="85" t="s">
        <v>2938</v>
      </c>
      <c r="D54" s="327"/>
      <c r="E54" s="328"/>
      <c r="F54" s="329" t="s">
        <v>399</v>
      </c>
      <c r="G54" s="61" t="s">
        <v>398</v>
      </c>
      <c r="H54" s="62">
        <v>0.7</v>
      </c>
      <c r="I54" s="56"/>
      <c r="J54" s="57"/>
      <c r="K54" s="58"/>
      <c r="L54" s="47"/>
      <c r="N54" s="345"/>
      <c r="O54" s="47"/>
      <c r="Q54" s="59">
        <v>224</v>
      </c>
      <c r="R54" s="60"/>
    </row>
    <row r="55" spans="1:18" ht="16.5" customHeight="1" x14ac:dyDescent="0.2">
      <c r="A55" s="53">
        <v>1</v>
      </c>
      <c r="B55" s="53">
        <v>3218</v>
      </c>
      <c r="C55" s="85" t="s">
        <v>2939</v>
      </c>
      <c r="D55" s="108">
        <v>256</v>
      </c>
      <c r="E55" s="25" t="s">
        <v>394</v>
      </c>
      <c r="F55" s="330"/>
      <c r="G55" s="49"/>
      <c r="H55" s="50"/>
      <c r="I55" s="56" t="s">
        <v>397</v>
      </c>
      <c r="J55" s="57" t="s">
        <v>398</v>
      </c>
      <c r="K55" s="58">
        <v>1</v>
      </c>
      <c r="L55" s="47"/>
      <c r="N55" s="78"/>
      <c r="O55" s="55"/>
      <c r="P55" s="49"/>
      <c r="Q55" s="59">
        <v>224</v>
      </c>
      <c r="R55" s="60"/>
    </row>
    <row r="56" spans="1:18" ht="16.5" customHeight="1" x14ac:dyDescent="0.2">
      <c r="A56" s="63">
        <v>1</v>
      </c>
      <c r="B56" s="63" t="s">
        <v>627</v>
      </c>
      <c r="C56" s="87" t="s">
        <v>2940</v>
      </c>
      <c r="D56" s="83"/>
      <c r="E56" s="106"/>
      <c r="F56" s="65"/>
      <c r="G56" s="66"/>
      <c r="H56" s="67"/>
      <c r="I56" s="68"/>
      <c r="J56" s="69"/>
      <c r="K56" s="70"/>
      <c r="L56" s="47"/>
      <c r="N56" s="78"/>
      <c r="O56" s="331" t="s">
        <v>400</v>
      </c>
      <c r="P56" s="338"/>
      <c r="Q56" s="71">
        <v>224</v>
      </c>
      <c r="R56" s="72"/>
    </row>
    <row r="57" spans="1:18" ht="16.5" customHeight="1" x14ac:dyDescent="0.2">
      <c r="A57" s="63">
        <v>1</v>
      </c>
      <c r="B57" s="63" t="s">
        <v>628</v>
      </c>
      <c r="C57" s="87" t="s">
        <v>2941</v>
      </c>
      <c r="D57" s="83"/>
      <c r="E57" s="106"/>
      <c r="F57" s="73"/>
      <c r="G57" s="74"/>
      <c r="H57" s="75"/>
      <c r="I57" s="68" t="s">
        <v>397</v>
      </c>
      <c r="J57" s="69" t="s">
        <v>398</v>
      </c>
      <c r="K57" s="70">
        <v>1</v>
      </c>
      <c r="L57" s="47"/>
      <c r="N57" s="78"/>
      <c r="O57" s="333"/>
      <c r="P57" s="339"/>
      <c r="Q57" s="71">
        <v>224</v>
      </c>
      <c r="R57" s="72"/>
    </row>
    <row r="58" spans="1:18" ht="16.5" customHeight="1" x14ac:dyDescent="0.2">
      <c r="A58" s="63">
        <v>1</v>
      </c>
      <c r="B58" s="63" t="s">
        <v>629</v>
      </c>
      <c r="C58" s="87" t="s">
        <v>2942</v>
      </c>
      <c r="D58" s="83"/>
      <c r="E58" s="106"/>
      <c r="F58" s="335" t="s">
        <v>399</v>
      </c>
      <c r="G58" s="66" t="s">
        <v>398</v>
      </c>
      <c r="H58" s="67">
        <v>0.7</v>
      </c>
      <c r="I58" s="68"/>
      <c r="J58" s="69"/>
      <c r="K58" s="70"/>
      <c r="L58" s="47"/>
      <c r="N58" s="78"/>
      <c r="O58" s="333"/>
      <c r="P58" s="339"/>
      <c r="Q58" s="71">
        <v>157</v>
      </c>
      <c r="R58" s="72"/>
    </row>
    <row r="59" spans="1:18" ht="16.5" customHeight="1" x14ac:dyDescent="0.2">
      <c r="A59" s="63">
        <v>1</v>
      </c>
      <c r="B59" s="63" t="s">
        <v>630</v>
      </c>
      <c r="C59" s="87" t="s">
        <v>2943</v>
      </c>
      <c r="D59" s="83"/>
      <c r="E59" s="106"/>
      <c r="F59" s="340"/>
      <c r="G59" s="74"/>
      <c r="H59" s="75"/>
      <c r="I59" s="68" t="s">
        <v>397</v>
      </c>
      <c r="J59" s="69" t="s">
        <v>398</v>
      </c>
      <c r="K59" s="70">
        <v>1</v>
      </c>
      <c r="L59" s="47"/>
      <c r="N59" s="78"/>
      <c r="O59" s="76" t="s">
        <v>398</v>
      </c>
      <c r="P59" s="75">
        <v>0.7</v>
      </c>
      <c r="Q59" s="71">
        <v>157</v>
      </c>
      <c r="R59" s="72"/>
    </row>
    <row r="60" spans="1:18" ht="16.5" customHeight="1" x14ac:dyDescent="0.2">
      <c r="A60" s="53">
        <v>1</v>
      </c>
      <c r="B60" s="53">
        <v>3219</v>
      </c>
      <c r="C60" s="85" t="s">
        <v>2944</v>
      </c>
      <c r="D60" s="325" t="s">
        <v>430</v>
      </c>
      <c r="E60" s="326"/>
      <c r="F60" s="77"/>
      <c r="G60" s="61"/>
      <c r="H60" s="62"/>
      <c r="I60" s="56"/>
      <c r="J60" s="57"/>
      <c r="K60" s="58"/>
      <c r="L60" s="47"/>
      <c r="N60" s="78"/>
      <c r="O60" s="77"/>
      <c r="P60" s="61"/>
      <c r="Q60" s="59">
        <v>505</v>
      </c>
      <c r="R60" s="60"/>
    </row>
    <row r="61" spans="1:18" ht="16.5" customHeight="1" x14ac:dyDescent="0.2">
      <c r="A61" s="53">
        <v>1</v>
      </c>
      <c r="B61" s="53">
        <v>3220</v>
      </c>
      <c r="C61" s="85" t="s">
        <v>2945</v>
      </c>
      <c r="D61" s="327"/>
      <c r="E61" s="328"/>
      <c r="F61" s="55"/>
      <c r="G61" s="49"/>
      <c r="H61" s="50"/>
      <c r="I61" s="56" t="s">
        <v>397</v>
      </c>
      <c r="J61" s="57" t="s">
        <v>398</v>
      </c>
      <c r="K61" s="58">
        <v>1</v>
      </c>
      <c r="L61" s="47"/>
      <c r="N61" s="78"/>
      <c r="O61" s="47"/>
      <c r="Q61" s="59">
        <v>505</v>
      </c>
      <c r="R61" s="60"/>
    </row>
    <row r="62" spans="1:18" ht="16.5" customHeight="1" x14ac:dyDescent="0.2">
      <c r="A62" s="53">
        <v>1</v>
      </c>
      <c r="B62" s="53">
        <v>3221</v>
      </c>
      <c r="C62" s="85" t="s">
        <v>2946</v>
      </c>
      <c r="D62" s="327"/>
      <c r="E62" s="328"/>
      <c r="F62" s="329" t="s">
        <v>399</v>
      </c>
      <c r="G62" s="61" t="s">
        <v>398</v>
      </c>
      <c r="H62" s="62">
        <v>0.7</v>
      </c>
      <c r="I62" s="56"/>
      <c r="J62" s="57"/>
      <c r="K62" s="58"/>
      <c r="L62" s="47"/>
      <c r="N62" s="78"/>
      <c r="O62" s="47"/>
      <c r="Q62" s="59">
        <v>354</v>
      </c>
      <c r="R62" s="60"/>
    </row>
    <row r="63" spans="1:18" ht="16.5" customHeight="1" x14ac:dyDescent="0.2">
      <c r="A63" s="53">
        <v>1</v>
      </c>
      <c r="B63" s="53">
        <v>3222</v>
      </c>
      <c r="C63" s="85" t="s">
        <v>2947</v>
      </c>
      <c r="D63" s="108">
        <v>404</v>
      </c>
      <c r="E63" s="25" t="s">
        <v>394</v>
      </c>
      <c r="F63" s="330"/>
      <c r="G63" s="49"/>
      <c r="H63" s="50"/>
      <c r="I63" s="56" t="s">
        <v>397</v>
      </c>
      <c r="J63" s="57" t="s">
        <v>398</v>
      </c>
      <c r="K63" s="58">
        <v>1</v>
      </c>
      <c r="L63" s="47"/>
      <c r="N63" s="78"/>
      <c r="O63" s="55"/>
      <c r="P63" s="49"/>
      <c r="Q63" s="59">
        <v>354</v>
      </c>
      <c r="R63" s="60"/>
    </row>
    <row r="64" spans="1:18" ht="16.5" customHeight="1" x14ac:dyDescent="0.2">
      <c r="A64" s="63">
        <v>1</v>
      </c>
      <c r="B64" s="63" t="s">
        <v>631</v>
      </c>
      <c r="C64" s="87" t="s">
        <v>2948</v>
      </c>
      <c r="D64" s="83"/>
      <c r="E64" s="106"/>
      <c r="F64" s="65"/>
      <c r="G64" s="66"/>
      <c r="H64" s="67"/>
      <c r="I64" s="68"/>
      <c r="J64" s="69"/>
      <c r="K64" s="70"/>
      <c r="L64" s="47"/>
      <c r="N64" s="78"/>
      <c r="O64" s="331" t="s">
        <v>400</v>
      </c>
      <c r="P64" s="338"/>
      <c r="Q64" s="71">
        <v>354</v>
      </c>
      <c r="R64" s="72"/>
    </row>
    <row r="65" spans="1:18" ht="16.5" customHeight="1" x14ac:dyDescent="0.2">
      <c r="A65" s="63">
        <v>1</v>
      </c>
      <c r="B65" s="63" t="s">
        <v>632</v>
      </c>
      <c r="C65" s="87" t="s">
        <v>2949</v>
      </c>
      <c r="D65" s="83"/>
      <c r="E65" s="106"/>
      <c r="F65" s="73"/>
      <c r="G65" s="74"/>
      <c r="H65" s="75"/>
      <c r="I65" s="68" t="s">
        <v>397</v>
      </c>
      <c r="J65" s="69" t="s">
        <v>398</v>
      </c>
      <c r="K65" s="70">
        <v>1</v>
      </c>
      <c r="L65" s="47"/>
      <c r="N65" s="78"/>
      <c r="O65" s="333"/>
      <c r="P65" s="339"/>
      <c r="Q65" s="71">
        <v>354</v>
      </c>
      <c r="R65" s="72"/>
    </row>
    <row r="66" spans="1:18" ht="16.5" customHeight="1" x14ac:dyDescent="0.2">
      <c r="A66" s="63">
        <v>1</v>
      </c>
      <c r="B66" s="63" t="s">
        <v>633</v>
      </c>
      <c r="C66" s="87" t="s">
        <v>2950</v>
      </c>
      <c r="D66" s="83"/>
      <c r="E66" s="106"/>
      <c r="F66" s="335" t="s">
        <v>399</v>
      </c>
      <c r="G66" s="66" t="s">
        <v>398</v>
      </c>
      <c r="H66" s="67">
        <v>0.7</v>
      </c>
      <c r="I66" s="68"/>
      <c r="J66" s="69"/>
      <c r="K66" s="70"/>
      <c r="L66" s="47"/>
      <c r="N66" s="78"/>
      <c r="O66" s="333"/>
      <c r="P66" s="339"/>
      <c r="Q66" s="71">
        <v>248</v>
      </c>
      <c r="R66" s="72"/>
    </row>
    <row r="67" spans="1:18" ht="16.5" customHeight="1" x14ac:dyDescent="0.2">
      <c r="A67" s="63">
        <v>1</v>
      </c>
      <c r="B67" s="63" t="s">
        <v>634</v>
      </c>
      <c r="C67" s="87" t="s">
        <v>2951</v>
      </c>
      <c r="D67" s="83"/>
      <c r="E67" s="106"/>
      <c r="F67" s="340"/>
      <c r="G67" s="74"/>
      <c r="H67" s="75"/>
      <c r="I67" s="68" t="s">
        <v>397</v>
      </c>
      <c r="J67" s="69" t="s">
        <v>398</v>
      </c>
      <c r="K67" s="70">
        <v>1</v>
      </c>
      <c r="L67" s="47"/>
      <c r="N67" s="78"/>
      <c r="O67" s="76" t="s">
        <v>398</v>
      </c>
      <c r="P67" s="75">
        <v>0.7</v>
      </c>
      <c r="Q67" s="71">
        <v>248</v>
      </c>
      <c r="R67" s="72"/>
    </row>
    <row r="68" spans="1:18" ht="16.5" customHeight="1" x14ac:dyDescent="0.2">
      <c r="A68" s="53">
        <v>1</v>
      </c>
      <c r="B68" s="53">
        <v>3223</v>
      </c>
      <c r="C68" s="85" t="s">
        <v>2952</v>
      </c>
      <c r="D68" s="325" t="s">
        <v>470</v>
      </c>
      <c r="E68" s="326"/>
      <c r="F68" s="77"/>
      <c r="G68" s="61"/>
      <c r="H68" s="62"/>
      <c r="I68" s="56"/>
      <c r="J68" s="57"/>
      <c r="K68" s="58"/>
      <c r="L68" s="47"/>
      <c r="N68" s="78"/>
      <c r="O68" s="77"/>
      <c r="P68" s="61"/>
      <c r="Q68" s="59">
        <v>734</v>
      </c>
      <c r="R68" s="60"/>
    </row>
    <row r="69" spans="1:18" ht="16.5" customHeight="1" x14ac:dyDescent="0.2">
      <c r="A69" s="53">
        <v>1</v>
      </c>
      <c r="B69" s="53">
        <v>3224</v>
      </c>
      <c r="C69" s="85" t="s">
        <v>2953</v>
      </c>
      <c r="D69" s="327"/>
      <c r="E69" s="328"/>
      <c r="F69" s="55"/>
      <c r="G69" s="49"/>
      <c r="H69" s="50"/>
      <c r="I69" s="56" t="s">
        <v>397</v>
      </c>
      <c r="J69" s="57" t="s">
        <v>398</v>
      </c>
      <c r="K69" s="58">
        <v>1</v>
      </c>
      <c r="L69" s="47"/>
      <c r="N69" s="78"/>
      <c r="O69" s="47"/>
      <c r="Q69" s="59">
        <v>734</v>
      </c>
      <c r="R69" s="60"/>
    </row>
    <row r="70" spans="1:18" ht="16.5" customHeight="1" x14ac:dyDescent="0.2">
      <c r="A70" s="53">
        <v>1</v>
      </c>
      <c r="B70" s="53">
        <v>3225</v>
      </c>
      <c r="C70" s="85" t="s">
        <v>2954</v>
      </c>
      <c r="D70" s="327"/>
      <c r="E70" s="328"/>
      <c r="F70" s="329" t="s">
        <v>399</v>
      </c>
      <c r="G70" s="61" t="s">
        <v>398</v>
      </c>
      <c r="H70" s="62">
        <v>0.7</v>
      </c>
      <c r="I70" s="56"/>
      <c r="J70" s="57"/>
      <c r="K70" s="58"/>
      <c r="L70" s="47"/>
      <c r="N70" s="78"/>
      <c r="O70" s="47"/>
      <c r="Q70" s="59">
        <v>514</v>
      </c>
      <c r="R70" s="60"/>
    </row>
    <row r="71" spans="1:18" ht="16.5" customHeight="1" x14ac:dyDescent="0.2">
      <c r="A71" s="53">
        <v>1</v>
      </c>
      <c r="B71" s="53">
        <v>3226</v>
      </c>
      <c r="C71" s="85" t="s">
        <v>2955</v>
      </c>
      <c r="D71" s="108">
        <v>587</v>
      </c>
      <c r="E71" s="25" t="s">
        <v>394</v>
      </c>
      <c r="F71" s="330"/>
      <c r="G71" s="49"/>
      <c r="H71" s="50"/>
      <c r="I71" s="56" t="s">
        <v>397</v>
      </c>
      <c r="J71" s="57" t="s">
        <v>398</v>
      </c>
      <c r="K71" s="58">
        <v>1</v>
      </c>
      <c r="L71" s="47"/>
      <c r="N71" s="78"/>
      <c r="O71" s="55"/>
      <c r="P71" s="49"/>
      <c r="Q71" s="59">
        <v>514</v>
      </c>
      <c r="R71" s="60"/>
    </row>
    <row r="72" spans="1:18" ht="16.5" customHeight="1" x14ac:dyDescent="0.2">
      <c r="A72" s="63">
        <v>1</v>
      </c>
      <c r="B72" s="63" t="s">
        <v>635</v>
      </c>
      <c r="C72" s="87" t="s">
        <v>2956</v>
      </c>
      <c r="D72" s="83"/>
      <c r="E72" s="106"/>
      <c r="F72" s="65"/>
      <c r="G72" s="66"/>
      <c r="H72" s="67"/>
      <c r="I72" s="68"/>
      <c r="J72" s="69"/>
      <c r="K72" s="70"/>
      <c r="L72" s="47"/>
      <c r="N72" s="78"/>
      <c r="O72" s="331" t="s">
        <v>400</v>
      </c>
      <c r="P72" s="338"/>
      <c r="Q72" s="71">
        <v>514</v>
      </c>
      <c r="R72" s="72"/>
    </row>
    <row r="73" spans="1:18" ht="16.5" customHeight="1" x14ac:dyDescent="0.2">
      <c r="A73" s="63">
        <v>1</v>
      </c>
      <c r="B73" s="63" t="s">
        <v>636</v>
      </c>
      <c r="C73" s="87" t="s">
        <v>2957</v>
      </c>
      <c r="D73" s="83"/>
      <c r="E73" s="106"/>
      <c r="F73" s="73"/>
      <c r="G73" s="74"/>
      <c r="H73" s="75"/>
      <c r="I73" s="68" t="s">
        <v>397</v>
      </c>
      <c r="J73" s="69" t="s">
        <v>398</v>
      </c>
      <c r="K73" s="70">
        <v>1</v>
      </c>
      <c r="L73" s="47"/>
      <c r="N73" s="78"/>
      <c r="O73" s="333"/>
      <c r="P73" s="339"/>
      <c r="Q73" s="71">
        <v>514</v>
      </c>
      <c r="R73" s="72"/>
    </row>
    <row r="74" spans="1:18" ht="16.5" customHeight="1" x14ac:dyDescent="0.2">
      <c r="A74" s="63">
        <v>1</v>
      </c>
      <c r="B74" s="63" t="s">
        <v>637</v>
      </c>
      <c r="C74" s="87" t="s">
        <v>2958</v>
      </c>
      <c r="D74" s="83"/>
      <c r="E74" s="106"/>
      <c r="F74" s="335" t="s">
        <v>399</v>
      </c>
      <c r="G74" s="66" t="s">
        <v>398</v>
      </c>
      <c r="H74" s="67">
        <v>0.7</v>
      </c>
      <c r="I74" s="68"/>
      <c r="J74" s="69"/>
      <c r="K74" s="70"/>
      <c r="L74" s="47"/>
      <c r="N74" s="78"/>
      <c r="O74" s="333"/>
      <c r="P74" s="339"/>
      <c r="Q74" s="71">
        <v>360</v>
      </c>
      <c r="R74" s="72"/>
    </row>
    <row r="75" spans="1:18" ht="16.5" customHeight="1" x14ac:dyDescent="0.2">
      <c r="A75" s="63">
        <v>1</v>
      </c>
      <c r="B75" s="63" t="s">
        <v>638</v>
      </c>
      <c r="C75" s="87" t="s">
        <v>2959</v>
      </c>
      <c r="D75" s="83"/>
      <c r="E75" s="106"/>
      <c r="F75" s="340"/>
      <c r="G75" s="74"/>
      <c r="H75" s="75"/>
      <c r="I75" s="68" t="s">
        <v>397</v>
      </c>
      <c r="J75" s="69" t="s">
        <v>398</v>
      </c>
      <c r="K75" s="70">
        <v>1</v>
      </c>
      <c r="L75" s="47"/>
      <c r="N75" s="78"/>
      <c r="O75" s="76" t="s">
        <v>398</v>
      </c>
      <c r="P75" s="75">
        <v>0.7</v>
      </c>
      <c r="Q75" s="71">
        <v>360</v>
      </c>
      <c r="R75" s="72"/>
    </row>
    <row r="76" spans="1:18" ht="16.5" customHeight="1" x14ac:dyDescent="0.2">
      <c r="A76" s="53">
        <v>1</v>
      </c>
      <c r="B76" s="53">
        <v>3227</v>
      </c>
      <c r="C76" s="85" t="s">
        <v>2960</v>
      </c>
      <c r="D76" s="325" t="s">
        <v>432</v>
      </c>
      <c r="E76" s="326"/>
      <c r="F76" s="77"/>
      <c r="G76" s="61"/>
      <c r="H76" s="62"/>
      <c r="I76" s="56"/>
      <c r="J76" s="57"/>
      <c r="K76" s="58"/>
      <c r="L76" s="47"/>
      <c r="N76" s="78"/>
      <c r="O76" s="77"/>
      <c r="P76" s="61"/>
      <c r="Q76" s="59">
        <v>836</v>
      </c>
      <c r="R76" s="60"/>
    </row>
    <row r="77" spans="1:18" ht="16.5" customHeight="1" x14ac:dyDescent="0.2">
      <c r="A77" s="53">
        <v>1</v>
      </c>
      <c r="B77" s="53">
        <v>3228</v>
      </c>
      <c r="C77" s="85" t="s">
        <v>2961</v>
      </c>
      <c r="D77" s="327"/>
      <c r="E77" s="328"/>
      <c r="F77" s="55"/>
      <c r="G77" s="49"/>
      <c r="H77" s="50"/>
      <c r="I77" s="56" t="s">
        <v>397</v>
      </c>
      <c r="J77" s="57" t="s">
        <v>398</v>
      </c>
      <c r="K77" s="58">
        <v>1</v>
      </c>
      <c r="L77" s="47"/>
      <c r="N77" s="78"/>
      <c r="O77" s="47"/>
      <c r="Q77" s="59">
        <v>836</v>
      </c>
      <c r="R77" s="60"/>
    </row>
    <row r="78" spans="1:18" ht="16.5" customHeight="1" x14ac:dyDescent="0.2">
      <c r="A78" s="53">
        <v>1</v>
      </c>
      <c r="B78" s="53">
        <v>3229</v>
      </c>
      <c r="C78" s="85" t="s">
        <v>2962</v>
      </c>
      <c r="D78" s="327"/>
      <c r="E78" s="328"/>
      <c r="F78" s="329" t="s">
        <v>399</v>
      </c>
      <c r="G78" s="61" t="s">
        <v>398</v>
      </c>
      <c r="H78" s="62">
        <v>0.7</v>
      </c>
      <c r="I78" s="56"/>
      <c r="J78" s="57"/>
      <c r="K78" s="58"/>
      <c r="L78" s="47"/>
      <c r="N78" s="78"/>
      <c r="O78" s="47"/>
      <c r="Q78" s="59">
        <v>585</v>
      </c>
      <c r="R78" s="60"/>
    </row>
    <row r="79" spans="1:18" ht="16.5" customHeight="1" x14ac:dyDescent="0.2">
      <c r="A79" s="53">
        <v>1</v>
      </c>
      <c r="B79" s="53">
        <v>3230</v>
      </c>
      <c r="C79" s="85" t="s">
        <v>2963</v>
      </c>
      <c r="D79" s="108">
        <v>669</v>
      </c>
      <c r="E79" s="25" t="s">
        <v>394</v>
      </c>
      <c r="F79" s="330"/>
      <c r="G79" s="49"/>
      <c r="H79" s="50"/>
      <c r="I79" s="56" t="s">
        <v>397</v>
      </c>
      <c r="J79" s="57" t="s">
        <v>398</v>
      </c>
      <c r="K79" s="58">
        <v>1</v>
      </c>
      <c r="L79" s="47"/>
      <c r="N79" s="78"/>
      <c r="O79" s="55"/>
      <c r="P79" s="49"/>
      <c r="Q79" s="59">
        <v>585</v>
      </c>
      <c r="R79" s="60"/>
    </row>
    <row r="80" spans="1:18" ht="16.5" customHeight="1" x14ac:dyDescent="0.2">
      <c r="A80" s="63">
        <v>1</v>
      </c>
      <c r="B80" s="63" t="s">
        <v>639</v>
      </c>
      <c r="C80" s="87" t="s">
        <v>2964</v>
      </c>
      <c r="D80" s="83"/>
      <c r="E80" s="106"/>
      <c r="F80" s="65"/>
      <c r="G80" s="66"/>
      <c r="H80" s="67"/>
      <c r="I80" s="68"/>
      <c r="J80" s="69"/>
      <c r="K80" s="70"/>
      <c r="L80" s="47"/>
      <c r="N80" s="78"/>
      <c r="O80" s="331" t="s">
        <v>400</v>
      </c>
      <c r="P80" s="338"/>
      <c r="Q80" s="71">
        <v>585</v>
      </c>
      <c r="R80" s="72"/>
    </row>
    <row r="81" spans="1:18" ht="16.5" customHeight="1" x14ac:dyDescent="0.2">
      <c r="A81" s="63">
        <v>1</v>
      </c>
      <c r="B81" s="63" t="s">
        <v>640</v>
      </c>
      <c r="C81" s="87" t="s">
        <v>2965</v>
      </c>
      <c r="D81" s="83"/>
      <c r="E81" s="106"/>
      <c r="F81" s="73"/>
      <c r="G81" s="74"/>
      <c r="H81" s="75"/>
      <c r="I81" s="68" t="s">
        <v>397</v>
      </c>
      <c r="J81" s="69" t="s">
        <v>398</v>
      </c>
      <c r="K81" s="70">
        <v>1</v>
      </c>
      <c r="L81" s="47"/>
      <c r="N81" s="78"/>
      <c r="O81" s="333"/>
      <c r="P81" s="339"/>
      <c r="Q81" s="71">
        <v>585</v>
      </c>
      <c r="R81" s="72"/>
    </row>
    <row r="82" spans="1:18" ht="16.5" customHeight="1" x14ac:dyDescent="0.2">
      <c r="A82" s="63">
        <v>1</v>
      </c>
      <c r="B82" s="63" t="s">
        <v>641</v>
      </c>
      <c r="C82" s="87" t="s">
        <v>2966</v>
      </c>
      <c r="D82" s="83"/>
      <c r="E82" s="106"/>
      <c r="F82" s="335" t="s">
        <v>399</v>
      </c>
      <c r="G82" s="66" t="s">
        <v>398</v>
      </c>
      <c r="H82" s="67">
        <v>0.7</v>
      </c>
      <c r="I82" s="68"/>
      <c r="J82" s="69"/>
      <c r="K82" s="70"/>
      <c r="L82" s="47"/>
      <c r="N82" s="78"/>
      <c r="O82" s="333"/>
      <c r="P82" s="339"/>
      <c r="Q82" s="71">
        <v>410</v>
      </c>
      <c r="R82" s="72"/>
    </row>
    <row r="83" spans="1:18" ht="16.5" customHeight="1" x14ac:dyDescent="0.2">
      <c r="A83" s="63">
        <v>1</v>
      </c>
      <c r="B83" s="63" t="s">
        <v>642</v>
      </c>
      <c r="C83" s="87" t="s">
        <v>2967</v>
      </c>
      <c r="D83" s="124"/>
      <c r="E83" s="113"/>
      <c r="F83" s="340"/>
      <c r="G83" s="74"/>
      <c r="H83" s="75"/>
      <c r="I83" s="68" t="s">
        <v>397</v>
      </c>
      <c r="J83" s="69" t="s">
        <v>398</v>
      </c>
      <c r="K83" s="70">
        <v>1</v>
      </c>
      <c r="L83" s="47"/>
      <c r="N83" s="78"/>
      <c r="O83" s="76" t="s">
        <v>398</v>
      </c>
      <c r="P83" s="75">
        <v>0.7</v>
      </c>
      <c r="Q83" s="71">
        <v>410</v>
      </c>
      <c r="R83" s="72"/>
    </row>
    <row r="84" spans="1:18" ht="16.5" customHeight="1" x14ac:dyDescent="0.2">
      <c r="A84" s="44">
        <v>1</v>
      </c>
      <c r="B84" s="44">
        <v>3231</v>
      </c>
      <c r="C84" s="45" t="s">
        <v>2968</v>
      </c>
      <c r="D84" s="327" t="s">
        <v>433</v>
      </c>
      <c r="E84" s="328"/>
      <c r="F84" s="47"/>
      <c r="I84" s="48"/>
      <c r="J84" s="49"/>
      <c r="K84" s="50"/>
      <c r="L84" s="47"/>
      <c r="N84" s="78"/>
      <c r="O84" s="47"/>
      <c r="Q84" s="51">
        <v>943</v>
      </c>
      <c r="R84" s="60"/>
    </row>
    <row r="85" spans="1:18" ht="16.5" customHeight="1" x14ac:dyDescent="0.2">
      <c r="A85" s="53">
        <v>1</v>
      </c>
      <c r="B85" s="53">
        <v>3232</v>
      </c>
      <c r="C85" s="85" t="s">
        <v>2969</v>
      </c>
      <c r="D85" s="327"/>
      <c r="E85" s="328"/>
      <c r="F85" s="55"/>
      <c r="G85" s="49"/>
      <c r="H85" s="50"/>
      <c r="I85" s="56" t="s">
        <v>397</v>
      </c>
      <c r="J85" s="57" t="s">
        <v>398</v>
      </c>
      <c r="K85" s="58">
        <v>1</v>
      </c>
      <c r="L85" s="47"/>
      <c r="N85" s="78"/>
      <c r="O85" s="47"/>
      <c r="Q85" s="59">
        <v>943</v>
      </c>
      <c r="R85" s="60"/>
    </row>
    <row r="86" spans="1:18" ht="16.5" customHeight="1" x14ac:dyDescent="0.2">
      <c r="A86" s="53">
        <v>1</v>
      </c>
      <c r="B86" s="53">
        <v>3233</v>
      </c>
      <c r="C86" s="85" t="s">
        <v>2970</v>
      </c>
      <c r="D86" s="327"/>
      <c r="E86" s="328"/>
      <c r="F86" s="329" t="s">
        <v>399</v>
      </c>
      <c r="G86" s="61" t="s">
        <v>398</v>
      </c>
      <c r="H86" s="62">
        <v>0.7</v>
      </c>
      <c r="I86" s="56"/>
      <c r="J86" s="57"/>
      <c r="K86" s="58"/>
      <c r="L86" s="47"/>
      <c r="N86" s="78"/>
      <c r="O86" s="47"/>
      <c r="Q86" s="59">
        <v>660</v>
      </c>
      <c r="R86" s="60"/>
    </row>
    <row r="87" spans="1:18" ht="16.5" customHeight="1" x14ac:dyDescent="0.2">
      <c r="A87" s="53">
        <v>1</v>
      </c>
      <c r="B87" s="53">
        <v>3234</v>
      </c>
      <c r="C87" s="85" t="s">
        <v>2971</v>
      </c>
      <c r="D87" s="108">
        <v>754</v>
      </c>
      <c r="E87" s="25" t="s">
        <v>394</v>
      </c>
      <c r="F87" s="330"/>
      <c r="G87" s="49"/>
      <c r="H87" s="50"/>
      <c r="I87" s="56" t="s">
        <v>397</v>
      </c>
      <c r="J87" s="57" t="s">
        <v>398</v>
      </c>
      <c r="K87" s="58">
        <v>1</v>
      </c>
      <c r="L87" s="47"/>
      <c r="N87" s="78"/>
      <c r="O87" s="55"/>
      <c r="P87" s="49"/>
      <c r="Q87" s="59">
        <v>660</v>
      </c>
      <c r="R87" s="60"/>
    </row>
    <row r="88" spans="1:18" ht="16.5" customHeight="1" x14ac:dyDescent="0.2">
      <c r="A88" s="63">
        <v>1</v>
      </c>
      <c r="B88" s="63" t="s">
        <v>643</v>
      </c>
      <c r="C88" s="87" t="s">
        <v>2972</v>
      </c>
      <c r="D88" s="83"/>
      <c r="E88" s="106"/>
      <c r="F88" s="65"/>
      <c r="G88" s="66"/>
      <c r="H88" s="67"/>
      <c r="I88" s="68"/>
      <c r="J88" s="69"/>
      <c r="K88" s="70"/>
      <c r="L88" s="47"/>
      <c r="N88" s="78"/>
      <c r="O88" s="331" t="s">
        <v>400</v>
      </c>
      <c r="P88" s="338"/>
      <c r="Q88" s="71">
        <v>660</v>
      </c>
      <c r="R88" s="72"/>
    </row>
    <row r="89" spans="1:18" ht="16.5" customHeight="1" x14ac:dyDescent="0.2">
      <c r="A89" s="63">
        <v>1</v>
      </c>
      <c r="B89" s="63" t="s">
        <v>644</v>
      </c>
      <c r="C89" s="87" t="s">
        <v>2973</v>
      </c>
      <c r="D89" s="83"/>
      <c r="E89" s="106"/>
      <c r="F89" s="73"/>
      <c r="G89" s="74"/>
      <c r="H89" s="75"/>
      <c r="I89" s="68" t="s">
        <v>397</v>
      </c>
      <c r="J89" s="69" t="s">
        <v>398</v>
      </c>
      <c r="K89" s="70">
        <v>1</v>
      </c>
      <c r="L89" s="47"/>
      <c r="N89" s="78"/>
      <c r="O89" s="333"/>
      <c r="P89" s="339"/>
      <c r="Q89" s="71">
        <v>660</v>
      </c>
      <c r="R89" s="72"/>
    </row>
    <row r="90" spans="1:18" ht="16.5" customHeight="1" x14ac:dyDescent="0.2">
      <c r="A90" s="63">
        <v>1</v>
      </c>
      <c r="B90" s="63" t="s">
        <v>645</v>
      </c>
      <c r="C90" s="87" t="s">
        <v>2974</v>
      </c>
      <c r="D90" s="83"/>
      <c r="E90" s="106"/>
      <c r="F90" s="335" t="s">
        <v>399</v>
      </c>
      <c r="G90" s="66" t="s">
        <v>398</v>
      </c>
      <c r="H90" s="67">
        <v>0.7</v>
      </c>
      <c r="I90" s="68"/>
      <c r="J90" s="69"/>
      <c r="K90" s="70"/>
      <c r="L90" s="47"/>
      <c r="N90" s="78"/>
      <c r="O90" s="333"/>
      <c r="P90" s="339"/>
      <c r="Q90" s="71">
        <v>462</v>
      </c>
      <c r="R90" s="72"/>
    </row>
    <row r="91" spans="1:18" ht="16.5" customHeight="1" x14ac:dyDescent="0.2">
      <c r="A91" s="63">
        <v>1</v>
      </c>
      <c r="B91" s="63" t="s">
        <v>646</v>
      </c>
      <c r="C91" s="87" t="s">
        <v>2975</v>
      </c>
      <c r="D91" s="83"/>
      <c r="E91" s="106"/>
      <c r="F91" s="340"/>
      <c r="G91" s="74"/>
      <c r="H91" s="75"/>
      <c r="I91" s="68" t="s">
        <v>397</v>
      </c>
      <c r="J91" s="69" t="s">
        <v>398</v>
      </c>
      <c r="K91" s="70">
        <v>1</v>
      </c>
      <c r="L91" s="47"/>
      <c r="N91" s="78"/>
      <c r="O91" s="76" t="s">
        <v>398</v>
      </c>
      <c r="P91" s="75">
        <v>0.7</v>
      </c>
      <c r="Q91" s="71">
        <v>462</v>
      </c>
      <c r="R91" s="72"/>
    </row>
    <row r="92" spans="1:18" ht="16.5" customHeight="1" x14ac:dyDescent="0.2">
      <c r="A92" s="53">
        <v>1</v>
      </c>
      <c r="B92" s="53">
        <v>3235</v>
      </c>
      <c r="C92" s="85" t="s">
        <v>2976</v>
      </c>
      <c r="D92" s="325" t="s">
        <v>434</v>
      </c>
      <c r="E92" s="326"/>
      <c r="F92" s="77"/>
      <c r="G92" s="61"/>
      <c r="H92" s="62"/>
      <c r="I92" s="56"/>
      <c r="J92" s="57"/>
      <c r="K92" s="58"/>
      <c r="L92" s="47"/>
      <c r="N92" s="78"/>
      <c r="O92" s="77"/>
      <c r="P92" s="61"/>
      <c r="Q92" s="59">
        <v>1046</v>
      </c>
      <c r="R92" s="60"/>
    </row>
    <row r="93" spans="1:18" ht="16.5" customHeight="1" x14ac:dyDescent="0.2">
      <c r="A93" s="53">
        <v>1</v>
      </c>
      <c r="B93" s="53">
        <v>3236</v>
      </c>
      <c r="C93" s="85" t="s">
        <v>2977</v>
      </c>
      <c r="D93" s="327"/>
      <c r="E93" s="328"/>
      <c r="F93" s="55"/>
      <c r="G93" s="49"/>
      <c r="H93" s="50"/>
      <c r="I93" s="56" t="s">
        <v>397</v>
      </c>
      <c r="J93" s="57" t="s">
        <v>398</v>
      </c>
      <c r="K93" s="58">
        <v>1</v>
      </c>
      <c r="L93" s="47"/>
      <c r="N93" s="78"/>
      <c r="O93" s="47"/>
      <c r="Q93" s="59">
        <v>1046</v>
      </c>
      <c r="R93" s="60"/>
    </row>
    <row r="94" spans="1:18" ht="16.5" customHeight="1" x14ac:dyDescent="0.2">
      <c r="A94" s="53">
        <v>1</v>
      </c>
      <c r="B94" s="53">
        <v>3237</v>
      </c>
      <c r="C94" s="85" t="s">
        <v>2978</v>
      </c>
      <c r="D94" s="327"/>
      <c r="E94" s="328"/>
      <c r="F94" s="329" t="s">
        <v>399</v>
      </c>
      <c r="G94" s="61" t="s">
        <v>398</v>
      </c>
      <c r="H94" s="62">
        <v>0.7</v>
      </c>
      <c r="I94" s="56"/>
      <c r="J94" s="57"/>
      <c r="K94" s="58"/>
      <c r="L94" s="47"/>
      <c r="N94" s="78"/>
      <c r="O94" s="47"/>
      <c r="Q94" s="59">
        <v>733</v>
      </c>
      <c r="R94" s="60"/>
    </row>
    <row r="95" spans="1:18" ht="16.5" customHeight="1" x14ac:dyDescent="0.2">
      <c r="A95" s="53">
        <v>1</v>
      </c>
      <c r="B95" s="53">
        <v>3238</v>
      </c>
      <c r="C95" s="85" t="s">
        <v>2979</v>
      </c>
      <c r="D95" s="108">
        <v>837</v>
      </c>
      <c r="E95" s="25" t="s">
        <v>394</v>
      </c>
      <c r="F95" s="330"/>
      <c r="G95" s="49"/>
      <c r="H95" s="50"/>
      <c r="I95" s="56" t="s">
        <v>397</v>
      </c>
      <c r="J95" s="57" t="s">
        <v>398</v>
      </c>
      <c r="K95" s="58">
        <v>1</v>
      </c>
      <c r="L95" s="47"/>
      <c r="N95" s="78"/>
      <c r="O95" s="55"/>
      <c r="P95" s="49"/>
      <c r="Q95" s="59">
        <v>733</v>
      </c>
      <c r="R95" s="60"/>
    </row>
    <row r="96" spans="1:18" ht="16.5" customHeight="1" x14ac:dyDescent="0.2">
      <c r="A96" s="63">
        <v>1</v>
      </c>
      <c r="B96" s="63" t="s">
        <v>647</v>
      </c>
      <c r="C96" s="87" t="s">
        <v>2980</v>
      </c>
      <c r="D96" s="83"/>
      <c r="E96" s="106"/>
      <c r="F96" s="65"/>
      <c r="G96" s="66"/>
      <c r="H96" s="67"/>
      <c r="I96" s="68"/>
      <c r="J96" s="69"/>
      <c r="K96" s="70"/>
      <c r="L96" s="47"/>
      <c r="N96" s="78"/>
      <c r="O96" s="331" t="s">
        <v>400</v>
      </c>
      <c r="P96" s="338"/>
      <c r="Q96" s="71">
        <v>732</v>
      </c>
      <c r="R96" s="72"/>
    </row>
    <row r="97" spans="1:18" ht="16.5" customHeight="1" x14ac:dyDescent="0.2">
      <c r="A97" s="63">
        <v>1</v>
      </c>
      <c r="B97" s="63" t="s">
        <v>648</v>
      </c>
      <c r="C97" s="87" t="s">
        <v>2981</v>
      </c>
      <c r="D97" s="83"/>
      <c r="E97" s="106"/>
      <c r="F97" s="73"/>
      <c r="G97" s="74"/>
      <c r="H97" s="75"/>
      <c r="I97" s="68" t="s">
        <v>397</v>
      </c>
      <c r="J97" s="69" t="s">
        <v>398</v>
      </c>
      <c r="K97" s="70">
        <v>1</v>
      </c>
      <c r="L97" s="47"/>
      <c r="N97" s="78"/>
      <c r="O97" s="333"/>
      <c r="P97" s="339"/>
      <c r="Q97" s="71">
        <v>732</v>
      </c>
      <c r="R97" s="72"/>
    </row>
    <row r="98" spans="1:18" ht="16.5" customHeight="1" x14ac:dyDescent="0.2">
      <c r="A98" s="63">
        <v>1</v>
      </c>
      <c r="B98" s="63" t="s">
        <v>649</v>
      </c>
      <c r="C98" s="87" t="s">
        <v>2982</v>
      </c>
      <c r="D98" s="83"/>
      <c r="E98" s="106"/>
      <c r="F98" s="335" t="s">
        <v>399</v>
      </c>
      <c r="G98" s="66" t="s">
        <v>398</v>
      </c>
      <c r="H98" s="67">
        <v>0.7</v>
      </c>
      <c r="I98" s="68"/>
      <c r="J98" s="69"/>
      <c r="K98" s="70"/>
      <c r="L98" s="47"/>
      <c r="N98" s="78"/>
      <c r="O98" s="333"/>
      <c r="P98" s="339"/>
      <c r="Q98" s="71">
        <v>513</v>
      </c>
      <c r="R98" s="72"/>
    </row>
    <row r="99" spans="1:18" ht="16.5" customHeight="1" x14ac:dyDescent="0.2">
      <c r="A99" s="63">
        <v>1</v>
      </c>
      <c r="B99" s="63" t="s">
        <v>650</v>
      </c>
      <c r="C99" s="87" t="s">
        <v>2983</v>
      </c>
      <c r="D99" s="83"/>
      <c r="E99" s="106"/>
      <c r="F99" s="340"/>
      <c r="G99" s="74"/>
      <c r="H99" s="75"/>
      <c r="I99" s="68" t="s">
        <v>397</v>
      </c>
      <c r="J99" s="69" t="s">
        <v>398</v>
      </c>
      <c r="K99" s="70">
        <v>1</v>
      </c>
      <c r="L99" s="47"/>
      <c r="N99" s="78"/>
      <c r="O99" s="76" t="s">
        <v>398</v>
      </c>
      <c r="P99" s="75">
        <v>0.7</v>
      </c>
      <c r="Q99" s="71">
        <v>513</v>
      </c>
      <c r="R99" s="72"/>
    </row>
    <row r="100" spans="1:18" ht="16.5" customHeight="1" x14ac:dyDescent="0.2">
      <c r="A100" s="53">
        <v>1</v>
      </c>
      <c r="B100" s="53">
        <v>3239</v>
      </c>
      <c r="C100" s="85" t="s">
        <v>2984</v>
      </c>
      <c r="D100" s="325" t="s">
        <v>435</v>
      </c>
      <c r="E100" s="326"/>
      <c r="F100" s="77"/>
      <c r="G100" s="61"/>
      <c r="H100" s="62"/>
      <c r="I100" s="56"/>
      <c r="J100" s="57"/>
      <c r="K100" s="58"/>
      <c r="L100" s="47"/>
      <c r="N100" s="78"/>
      <c r="O100" s="77"/>
      <c r="P100" s="61"/>
      <c r="Q100" s="59">
        <v>1151</v>
      </c>
      <c r="R100" s="60"/>
    </row>
    <row r="101" spans="1:18" ht="16.5" customHeight="1" x14ac:dyDescent="0.2">
      <c r="A101" s="53">
        <v>1</v>
      </c>
      <c r="B101" s="53">
        <v>3240</v>
      </c>
      <c r="C101" s="85" t="s">
        <v>2985</v>
      </c>
      <c r="D101" s="327"/>
      <c r="E101" s="328"/>
      <c r="F101" s="55"/>
      <c r="G101" s="49"/>
      <c r="H101" s="50"/>
      <c r="I101" s="56" t="s">
        <v>397</v>
      </c>
      <c r="J101" s="57" t="s">
        <v>398</v>
      </c>
      <c r="K101" s="58">
        <v>1</v>
      </c>
      <c r="L101" s="47"/>
      <c r="N101" s="78"/>
      <c r="O101" s="47"/>
      <c r="Q101" s="59">
        <v>1151</v>
      </c>
      <c r="R101" s="60"/>
    </row>
    <row r="102" spans="1:18" ht="16.5" customHeight="1" x14ac:dyDescent="0.2">
      <c r="A102" s="53">
        <v>1</v>
      </c>
      <c r="B102" s="53">
        <v>3241</v>
      </c>
      <c r="C102" s="85" t="s">
        <v>2986</v>
      </c>
      <c r="D102" s="327"/>
      <c r="E102" s="328"/>
      <c r="F102" s="329" t="s">
        <v>399</v>
      </c>
      <c r="G102" s="61" t="s">
        <v>398</v>
      </c>
      <c r="H102" s="62">
        <v>0.7</v>
      </c>
      <c r="I102" s="56"/>
      <c r="J102" s="57"/>
      <c r="K102" s="58"/>
      <c r="L102" s="47"/>
      <c r="N102" s="78"/>
      <c r="O102" s="47"/>
      <c r="Q102" s="59">
        <v>806</v>
      </c>
      <c r="R102" s="60"/>
    </row>
    <row r="103" spans="1:18" ht="16.5" customHeight="1" x14ac:dyDescent="0.2">
      <c r="A103" s="53">
        <v>1</v>
      </c>
      <c r="B103" s="53">
        <v>3242</v>
      </c>
      <c r="C103" s="85" t="s">
        <v>2987</v>
      </c>
      <c r="D103" s="108">
        <v>921</v>
      </c>
      <c r="E103" s="25" t="s">
        <v>394</v>
      </c>
      <c r="F103" s="330"/>
      <c r="G103" s="49"/>
      <c r="H103" s="50"/>
      <c r="I103" s="56" t="s">
        <v>397</v>
      </c>
      <c r="J103" s="57" t="s">
        <v>398</v>
      </c>
      <c r="K103" s="58">
        <v>1</v>
      </c>
      <c r="L103" s="47"/>
      <c r="N103" s="78"/>
      <c r="O103" s="55"/>
      <c r="P103" s="49"/>
      <c r="Q103" s="59">
        <v>806</v>
      </c>
      <c r="R103" s="60"/>
    </row>
    <row r="104" spans="1:18" ht="16.5" customHeight="1" x14ac:dyDescent="0.2">
      <c r="A104" s="63">
        <v>1</v>
      </c>
      <c r="B104" s="63" t="s">
        <v>651</v>
      </c>
      <c r="C104" s="87" t="s">
        <v>2988</v>
      </c>
      <c r="D104" s="83"/>
      <c r="E104" s="106"/>
      <c r="F104" s="65"/>
      <c r="G104" s="66"/>
      <c r="H104" s="67"/>
      <c r="I104" s="68"/>
      <c r="J104" s="69"/>
      <c r="K104" s="70"/>
      <c r="L104" s="47"/>
      <c r="N104" s="78"/>
      <c r="O104" s="331" t="s">
        <v>400</v>
      </c>
      <c r="P104" s="338"/>
      <c r="Q104" s="71">
        <v>806</v>
      </c>
      <c r="R104" s="72"/>
    </row>
    <row r="105" spans="1:18" ht="16.5" customHeight="1" x14ac:dyDescent="0.2">
      <c r="A105" s="63">
        <v>1</v>
      </c>
      <c r="B105" s="63" t="s">
        <v>652</v>
      </c>
      <c r="C105" s="87" t="s">
        <v>2989</v>
      </c>
      <c r="D105" s="83"/>
      <c r="E105" s="106"/>
      <c r="F105" s="73"/>
      <c r="G105" s="74"/>
      <c r="H105" s="75"/>
      <c r="I105" s="68" t="s">
        <v>397</v>
      </c>
      <c r="J105" s="69" t="s">
        <v>398</v>
      </c>
      <c r="K105" s="70">
        <v>1</v>
      </c>
      <c r="L105" s="47"/>
      <c r="N105" s="78"/>
      <c r="O105" s="333"/>
      <c r="P105" s="339"/>
      <c r="Q105" s="71">
        <v>806</v>
      </c>
      <c r="R105" s="72"/>
    </row>
    <row r="106" spans="1:18" ht="16.5" customHeight="1" x14ac:dyDescent="0.2">
      <c r="A106" s="63">
        <v>1</v>
      </c>
      <c r="B106" s="63" t="s">
        <v>653</v>
      </c>
      <c r="C106" s="87" t="s">
        <v>2990</v>
      </c>
      <c r="D106" s="83"/>
      <c r="E106" s="106"/>
      <c r="F106" s="335" t="s">
        <v>399</v>
      </c>
      <c r="G106" s="66" t="s">
        <v>398</v>
      </c>
      <c r="H106" s="67">
        <v>0.7</v>
      </c>
      <c r="I106" s="68"/>
      <c r="J106" s="69"/>
      <c r="K106" s="70"/>
      <c r="L106" s="47"/>
      <c r="N106" s="78"/>
      <c r="O106" s="333"/>
      <c r="P106" s="339"/>
      <c r="Q106" s="71">
        <v>564</v>
      </c>
      <c r="R106" s="72"/>
    </row>
    <row r="107" spans="1:18" ht="16.5" customHeight="1" x14ac:dyDescent="0.2">
      <c r="A107" s="63">
        <v>1</v>
      </c>
      <c r="B107" s="63" t="s">
        <v>654</v>
      </c>
      <c r="C107" s="87" t="s">
        <v>2991</v>
      </c>
      <c r="D107" s="83"/>
      <c r="E107" s="106"/>
      <c r="F107" s="340"/>
      <c r="G107" s="74"/>
      <c r="H107" s="75"/>
      <c r="I107" s="68" t="s">
        <v>397</v>
      </c>
      <c r="J107" s="69" t="s">
        <v>398</v>
      </c>
      <c r="K107" s="70">
        <v>1</v>
      </c>
      <c r="L107" s="47"/>
      <c r="N107" s="78"/>
      <c r="O107" s="76" t="s">
        <v>398</v>
      </c>
      <c r="P107" s="75">
        <v>0.7</v>
      </c>
      <c r="Q107" s="71">
        <v>564</v>
      </c>
      <c r="R107" s="72"/>
    </row>
    <row r="108" spans="1:18" ht="16.5" customHeight="1" x14ac:dyDescent="0.2">
      <c r="A108" s="53">
        <v>1</v>
      </c>
      <c r="B108" s="53">
        <v>3243</v>
      </c>
      <c r="C108" s="85" t="s">
        <v>2992</v>
      </c>
      <c r="D108" s="325" t="s">
        <v>436</v>
      </c>
      <c r="E108" s="326"/>
      <c r="F108" s="77"/>
      <c r="G108" s="61"/>
      <c r="H108" s="62"/>
      <c r="I108" s="56"/>
      <c r="J108" s="57"/>
      <c r="K108" s="58"/>
      <c r="L108" s="47"/>
      <c r="N108" s="78"/>
      <c r="O108" s="77"/>
      <c r="P108" s="61"/>
      <c r="Q108" s="59">
        <v>1255</v>
      </c>
      <c r="R108" s="60"/>
    </row>
    <row r="109" spans="1:18" ht="16.5" customHeight="1" x14ac:dyDescent="0.2">
      <c r="A109" s="53">
        <v>1</v>
      </c>
      <c r="B109" s="53">
        <v>3244</v>
      </c>
      <c r="C109" s="85" t="s">
        <v>2993</v>
      </c>
      <c r="D109" s="327"/>
      <c r="E109" s="328"/>
      <c r="F109" s="55"/>
      <c r="G109" s="49"/>
      <c r="H109" s="50"/>
      <c r="I109" s="56" t="s">
        <v>397</v>
      </c>
      <c r="J109" s="57" t="s">
        <v>398</v>
      </c>
      <c r="K109" s="58">
        <v>1</v>
      </c>
      <c r="L109" s="47"/>
      <c r="N109" s="78"/>
      <c r="O109" s="47"/>
      <c r="Q109" s="59">
        <v>1255</v>
      </c>
      <c r="R109" s="60"/>
    </row>
    <row r="110" spans="1:18" ht="16.5" customHeight="1" x14ac:dyDescent="0.2">
      <c r="A110" s="53">
        <v>1</v>
      </c>
      <c r="B110" s="53">
        <v>3245</v>
      </c>
      <c r="C110" s="85" t="s">
        <v>2994</v>
      </c>
      <c r="D110" s="327"/>
      <c r="E110" s="328"/>
      <c r="F110" s="329" t="s">
        <v>399</v>
      </c>
      <c r="G110" s="61" t="s">
        <v>398</v>
      </c>
      <c r="H110" s="62">
        <v>0.7</v>
      </c>
      <c r="I110" s="56"/>
      <c r="J110" s="57"/>
      <c r="K110" s="58"/>
      <c r="L110" s="47"/>
      <c r="N110" s="78"/>
      <c r="O110" s="47"/>
      <c r="Q110" s="59">
        <v>879</v>
      </c>
      <c r="R110" s="60"/>
    </row>
    <row r="111" spans="1:18" ht="16.5" customHeight="1" x14ac:dyDescent="0.2">
      <c r="A111" s="53">
        <v>1</v>
      </c>
      <c r="B111" s="53">
        <v>3246</v>
      </c>
      <c r="C111" s="85" t="s">
        <v>2995</v>
      </c>
      <c r="D111" s="108">
        <v>1004</v>
      </c>
      <c r="E111" s="25" t="s">
        <v>394</v>
      </c>
      <c r="F111" s="330"/>
      <c r="G111" s="49"/>
      <c r="H111" s="50"/>
      <c r="I111" s="56" t="s">
        <v>397</v>
      </c>
      <c r="J111" s="57" t="s">
        <v>398</v>
      </c>
      <c r="K111" s="58">
        <v>1</v>
      </c>
      <c r="L111" s="47"/>
      <c r="N111" s="78"/>
      <c r="O111" s="55"/>
      <c r="P111" s="49"/>
      <c r="Q111" s="59">
        <v>879</v>
      </c>
      <c r="R111" s="60"/>
    </row>
    <row r="112" spans="1:18" ht="16.5" customHeight="1" x14ac:dyDescent="0.2">
      <c r="A112" s="63">
        <v>1</v>
      </c>
      <c r="B112" s="63" t="s">
        <v>655</v>
      </c>
      <c r="C112" s="87" t="s">
        <v>2996</v>
      </c>
      <c r="D112" s="83"/>
      <c r="E112" s="106"/>
      <c r="F112" s="65"/>
      <c r="G112" s="66"/>
      <c r="H112" s="67"/>
      <c r="I112" s="68"/>
      <c r="J112" s="69"/>
      <c r="K112" s="70"/>
      <c r="L112" s="47"/>
      <c r="N112" s="78"/>
      <c r="O112" s="331" t="s">
        <v>400</v>
      </c>
      <c r="P112" s="338"/>
      <c r="Q112" s="71">
        <v>879</v>
      </c>
      <c r="R112" s="72"/>
    </row>
    <row r="113" spans="1:18" ht="16.5" customHeight="1" x14ac:dyDescent="0.2">
      <c r="A113" s="63">
        <v>1</v>
      </c>
      <c r="B113" s="63" t="s">
        <v>656</v>
      </c>
      <c r="C113" s="87" t="s">
        <v>2997</v>
      </c>
      <c r="D113" s="83"/>
      <c r="E113" s="106"/>
      <c r="F113" s="73"/>
      <c r="G113" s="74"/>
      <c r="H113" s="75"/>
      <c r="I113" s="68" t="s">
        <v>397</v>
      </c>
      <c r="J113" s="69" t="s">
        <v>398</v>
      </c>
      <c r="K113" s="70">
        <v>1</v>
      </c>
      <c r="L113" s="47"/>
      <c r="N113" s="78"/>
      <c r="O113" s="333"/>
      <c r="P113" s="339"/>
      <c r="Q113" s="71">
        <v>879</v>
      </c>
      <c r="R113" s="72"/>
    </row>
    <row r="114" spans="1:18" ht="16.5" customHeight="1" x14ac:dyDescent="0.2">
      <c r="A114" s="63">
        <v>1</v>
      </c>
      <c r="B114" s="63" t="s">
        <v>657</v>
      </c>
      <c r="C114" s="87" t="s">
        <v>2998</v>
      </c>
      <c r="D114" s="83"/>
      <c r="E114" s="106"/>
      <c r="F114" s="335" t="s">
        <v>399</v>
      </c>
      <c r="G114" s="66" t="s">
        <v>398</v>
      </c>
      <c r="H114" s="67">
        <v>0.7</v>
      </c>
      <c r="I114" s="68"/>
      <c r="J114" s="69"/>
      <c r="K114" s="70"/>
      <c r="L114" s="47"/>
      <c r="N114" s="78"/>
      <c r="O114" s="333"/>
      <c r="P114" s="339"/>
      <c r="Q114" s="71">
        <v>615</v>
      </c>
      <c r="R114" s="72"/>
    </row>
    <row r="115" spans="1:18" ht="16.5" customHeight="1" x14ac:dyDescent="0.2">
      <c r="A115" s="63">
        <v>1</v>
      </c>
      <c r="B115" s="63" t="s">
        <v>658</v>
      </c>
      <c r="C115" s="87" t="s">
        <v>2999</v>
      </c>
      <c r="D115" s="83"/>
      <c r="E115" s="106"/>
      <c r="F115" s="340"/>
      <c r="G115" s="74"/>
      <c r="H115" s="75"/>
      <c r="I115" s="68" t="s">
        <v>397</v>
      </c>
      <c r="J115" s="69" t="s">
        <v>398</v>
      </c>
      <c r="K115" s="70">
        <v>1</v>
      </c>
      <c r="L115" s="47"/>
      <c r="N115" s="78"/>
      <c r="O115" s="76" t="s">
        <v>398</v>
      </c>
      <c r="P115" s="75">
        <v>0.7</v>
      </c>
      <c r="Q115" s="71">
        <v>615</v>
      </c>
      <c r="R115" s="72"/>
    </row>
    <row r="116" spans="1:18" ht="16.5" customHeight="1" x14ac:dyDescent="0.2">
      <c r="A116" s="53">
        <v>1</v>
      </c>
      <c r="B116" s="53">
        <v>3247</v>
      </c>
      <c r="C116" s="85" t="s">
        <v>3000</v>
      </c>
      <c r="D116" s="325" t="s">
        <v>437</v>
      </c>
      <c r="E116" s="326"/>
      <c r="F116" s="77"/>
      <c r="G116" s="61"/>
      <c r="H116" s="62"/>
      <c r="I116" s="56"/>
      <c r="J116" s="57"/>
      <c r="K116" s="58"/>
      <c r="L116" s="47"/>
      <c r="N116" s="78"/>
      <c r="O116" s="77"/>
      <c r="P116" s="61"/>
      <c r="Q116" s="59">
        <v>1359</v>
      </c>
      <c r="R116" s="60"/>
    </row>
    <row r="117" spans="1:18" ht="16.5" customHeight="1" x14ac:dyDescent="0.2">
      <c r="A117" s="53">
        <v>1</v>
      </c>
      <c r="B117" s="53">
        <v>3248</v>
      </c>
      <c r="C117" s="85" t="s">
        <v>3001</v>
      </c>
      <c r="D117" s="327"/>
      <c r="E117" s="328"/>
      <c r="F117" s="55"/>
      <c r="G117" s="49"/>
      <c r="H117" s="50"/>
      <c r="I117" s="56" t="s">
        <v>397</v>
      </c>
      <c r="J117" s="57" t="s">
        <v>398</v>
      </c>
      <c r="K117" s="58">
        <v>1</v>
      </c>
      <c r="L117" s="47"/>
      <c r="N117" s="78"/>
      <c r="O117" s="47"/>
      <c r="Q117" s="59">
        <v>1359</v>
      </c>
      <c r="R117" s="60"/>
    </row>
    <row r="118" spans="1:18" ht="16.5" customHeight="1" x14ac:dyDescent="0.2">
      <c r="A118" s="53">
        <v>1</v>
      </c>
      <c r="B118" s="53">
        <v>3249</v>
      </c>
      <c r="C118" s="85" t="s">
        <v>3002</v>
      </c>
      <c r="D118" s="327"/>
      <c r="E118" s="328"/>
      <c r="F118" s="329" t="s">
        <v>399</v>
      </c>
      <c r="G118" s="61" t="s">
        <v>398</v>
      </c>
      <c r="H118" s="62">
        <v>0.7</v>
      </c>
      <c r="I118" s="56"/>
      <c r="J118" s="57"/>
      <c r="K118" s="58"/>
      <c r="L118" s="47"/>
      <c r="N118" s="78"/>
      <c r="O118" s="47"/>
      <c r="Q118" s="59">
        <v>951</v>
      </c>
      <c r="R118" s="60"/>
    </row>
    <row r="119" spans="1:18" ht="16.5" customHeight="1" x14ac:dyDescent="0.2">
      <c r="A119" s="53">
        <v>1</v>
      </c>
      <c r="B119" s="53">
        <v>3250</v>
      </c>
      <c r="C119" s="85" t="s">
        <v>3003</v>
      </c>
      <c r="D119" s="108">
        <v>1087</v>
      </c>
      <c r="E119" s="25" t="s">
        <v>394</v>
      </c>
      <c r="F119" s="330"/>
      <c r="G119" s="49"/>
      <c r="H119" s="50"/>
      <c r="I119" s="56" t="s">
        <v>397</v>
      </c>
      <c r="J119" s="57" t="s">
        <v>398</v>
      </c>
      <c r="K119" s="58">
        <v>1</v>
      </c>
      <c r="L119" s="47"/>
      <c r="N119" s="78"/>
      <c r="O119" s="55"/>
      <c r="P119" s="49"/>
      <c r="Q119" s="59">
        <v>951</v>
      </c>
      <c r="R119" s="60"/>
    </row>
    <row r="120" spans="1:18" ht="16.5" customHeight="1" x14ac:dyDescent="0.2">
      <c r="A120" s="63">
        <v>1</v>
      </c>
      <c r="B120" s="63" t="s">
        <v>659</v>
      </c>
      <c r="C120" s="87" t="s">
        <v>3004</v>
      </c>
      <c r="D120" s="83"/>
      <c r="E120" s="106"/>
      <c r="F120" s="65"/>
      <c r="G120" s="66"/>
      <c r="H120" s="67"/>
      <c r="I120" s="68"/>
      <c r="J120" s="69"/>
      <c r="K120" s="70"/>
      <c r="L120" s="47"/>
      <c r="N120" s="78"/>
      <c r="O120" s="331" t="s">
        <v>400</v>
      </c>
      <c r="P120" s="338"/>
      <c r="Q120" s="71">
        <v>951</v>
      </c>
      <c r="R120" s="72"/>
    </row>
    <row r="121" spans="1:18" ht="16.5" customHeight="1" x14ac:dyDescent="0.2">
      <c r="A121" s="63">
        <v>1</v>
      </c>
      <c r="B121" s="63" t="s">
        <v>660</v>
      </c>
      <c r="C121" s="87" t="s">
        <v>3005</v>
      </c>
      <c r="D121" s="83"/>
      <c r="E121" s="106"/>
      <c r="F121" s="73"/>
      <c r="G121" s="74"/>
      <c r="H121" s="75"/>
      <c r="I121" s="68" t="s">
        <v>397</v>
      </c>
      <c r="J121" s="69" t="s">
        <v>398</v>
      </c>
      <c r="K121" s="70">
        <v>1</v>
      </c>
      <c r="L121" s="47"/>
      <c r="N121" s="78"/>
      <c r="O121" s="333"/>
      <c r="P121" s="339"/>
      <c r="Q121" s="71">
        <v>951</v>
      </c>
      <c r="R121" s="72"/>
    </row>
    <row r="122" spans="1:18" ht="16.5" customHeight="1" x14ac:dyDescent="0.2">
      <c r="A122" s="63">
        <v>1</v>
      </c>
      <c r="B122" s="63" t="s">
        <v>661</v>
      </c>
      <c r="C122" s="87" t="s">
        <v>3006</v>
      </c>
      <c r="D122" s="83"/>
      <c r="E122" s="106"/>
      <c r="F122" s="335" t="s">
        <v>399</v>
      </c>
      <c r="G122" s="66" t="s">
        <v>398</v>
      </c>
      <c r="H122" s="67">
        <v>0.7</v>
      </c>
      <c r="I122" s="68"/>
      <c r="J122" s="69"/>
      <c r="K122" s="70"/>
      <c r="L122" s="47"/>
      <c r="N122" s="78"/>
      <c r="O122" s="333"/>
      <c r="P122" s="339"/>
      <c r="Q122" s="71">
        <v>666</v>
      </c>
      <c r="R122" s="72"/>
    </row>
    <row r="123" spans="1:18" ht="16.5" customHeight="1" x14ac:dyDescent="0.2">
      <c r="A123" s="63">
        <v>1</v>
      </c>
      <c r="B123" s="63" t="s">
        <v>662</v>
      </c>
      <c r="C123" s="87" t="s">
        <v>3007</v>
      </c>
      <c r="D123" s="124"/>
      <c r="E123" s="113"/>
      <c r="F123" s="340"/>
      <c r="G123" s="74"/>
      <c r="H123" s="75"/>
      <c r="I123" s="68" t="s">
        <v>397</v>
      </c>
      <c r="J123" s="69" t="s">
        <v>398</v>
      </c>
      <c r="K123" s="70">
        <v>1</v>
      </c>
      <c r="L123" s="55"/>
      <c r="M123" s="50"/>
      <c r="N123" s="125"/>
      <c r="O123" s="76" t="s">
        <v>398</v>
      </c>
      <c r="P123" s="75">
        <v>0.7</v>
      </c>
      <c r="Q123" s="71">
        <v>666</v>
      </c>
      <c r="R123" s="79"/>
    </row>
    <row r="124" spans="1:18" ht="16.5" customHeight="1" x14ac:dyDescent="0.2"/>
    <row r="125" spans="1:18" ht="16.5" customHeight="1" x14ac:dyDescent="0.2"/>
  </sheetData>
  <mergeCells count="58">
    <mergeCell ref="O120:P122"/>
    <mergeCell ref="F122:F123"/>
    <mergeCell ref="D108:E110"/>
    <mergeCell ref="F110:F111"/>
    <mergeCell ref="O112:P114"/>
    <mergeCell ref="F114:F115"/>
    <mergeCell ref="D116:E118"/>
    <mergeCell ref="F118:F119"/>
    <mergeCell ref="O104:P106"/>
    <mergeCell ref="F106:F107"/>
    <mergeCell ref="D84:E86"/>
    <mergeCell ref="F86:F87"/>
    <mergeCell ref="F90:F91"/>
    <mergeCell ref="D92:E94"/>
    <mergeCell ref="F94:F95"/>
    <mergeCell ref="O88:P90"/>
    <mergeCell ref="O96:P98"/>
    <mergeCell ref="F98:F99"/>
    <mergeCell ref="D100:E102"/>
    <mergeCell ref="F102:F103"/>
    <mergeCell ref="O72:P74"/>
    <mergeCell ref="F74:F75"/>
    <mergeCell ref="D76:E78"/>
    <mergeCell ref="F78:F79"/>
    <mergeCell ref="O80:P82"/>
    <mergeCell ref="F82:F83"/>
    <mergeCell ref="O64:P66"/>
    <mergeCell ref="D60:E62"/>
    <mergeCell ref="F62:F63"/>
    <mergeCell ref="F66:F67"/>
    <mergeCell ref="D68:E70"/>
    <mergeCell ref="F70:F71"/>
    <mergeCell ref="O27:P29"/>
    <mergeCell ref="F29:F30"/>
    <mergeCell ref="O56:P58"/>
    <mergeCell ref="F58:F59"/>
    <mergeCell ref="D31:E33"/>
    <mergeCell ref="F33:F34"/>
    <mergeCell ref="O35:P37"/>
    <mergeCell ref="F37:F38"/>
    <mergeCell ref="D39:E41"/>
    <mergeCell ref="F41:F42"/>
    <mergeCell ref="O43:P45"/>
    <mergeCell ref="F45:F46"/>
    <mergeCell ref="D52:E54"/>
    <mergeCell ref="N53:N54"/>
    <mergeCell ref="F54:F55"/>
    <mergeCell ref="O19:P21"/>
    <mergeCell ref="F21:F22"/>
    <mergeCell ref="D23:E25"/>
    <mergeCell ref="F25:F26"/>
    <mergeCell ref="D15:E17"/>
    <mergeCell ref="F17:F18"/>
    <mergeCell ref="F13:F14"/>
    <mergeCell ref="O11:P13"/>
    <mergeCell ref="D7:E9"/>
    <mergeCell ref="N8:N9"/>
    <mergeCell ref="F9:F10"/>
  </mergeCells>
  <phoneticPr fontId="1"/>
  <printOptions horizontalCentered="1"/>
  <pageMargins left="0.70866141732283472" right="0.70866141732283472" top="0.74803149606299213" bottom="0.74803149606299213" header="0.31496062992125984" footer="0.31496062992125984"/>
  <pageSetup paperSize="9" scale="58" fitToHeight="0" orientation="portrait" r:id="rId1"/>
  <headerFooter>
    <oddFooter>&amp;C&amp;"ＭＳ Ｐゴシック"&amp;14&amp;P</oddFooter>
  </headerFooter>
  <rowBreaks count="1" manualBreakCount="1">
    <brk id="46" max="17"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25"/>
  <sheetViews>
    <sheetView view="pageBreakPreview" topLeftCell="A122"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37.44140625" style="23" customWidth="1"/>
    <col min="4" max="4" width="4.88671875" style="23" customWidth="1"/>
    <col min="5" max="5" width="4.88671875" style="25" customWidth="1"/>
    <col min="6" max="6" width="11.44140625" style="25" customWidth="1"/>
    <col min="7" max="7" width="2.44140625" style="29" customWidth="1"/>
    <col min="8" max="8" width="4.44140625" style="26" bestFit="1" customWidth="1"/>
    <col min="9" max="9" width="26" style="25" customWidth="1"/>
    <col min="10" max="10" width="2.44140625" style="25" customWidth="1"/>
    <col min="11" max="11" width="5.44140625" style="26" bestFit="1" customWidth="1"/>
    <col min="12" max="12" width="2.44140625" style="25" customWidth="1"/>
    <col min="13" max="13" width="3.88671875" style="25" customWidth="1"/>
    <col min="14" max="14" width="4.44140625" style="26" bestFit="1" customWidth="1"/>
    <col min="15" max="15" width="9.88671875" style="25" customWidth="1"/>
    <col min="16" max="16" width="4.44140625" style="26" bestFit="1" customWidth="1"/>
    <col min="17" max="17" width="7.109375" style="28" customWidth="1"/>
    <col min="18" max="18" width="8.6640625" style="29" customWidth="1"/>
    <col min="19" max="16384" width="8.88671875" style="25"/>
  </cols>
  <sheetData>
    <row r="1" spans="1:18" ht="17.100000000000001" customHeight="1" x14ac:dyDescent="0.2"/>
    <row r="2" spans="1:18" ht="17.100000000000001" customHeight="1" x14ac:dyDescent="0.2"/>
    <row r="3" spans="1:18" ht="17.100000000000001" customHeight="1" x14ac:dyDescent="0.2"/>
    <row r="4" spans="1:18" ht="17.100000000000001" customHeight="1" x14ac:dyDescent="0.2">
      <c r="B4" s="30" t="s">
        <v>2698</v>
      </c>
      <c r="D4" s="81"/>
    </row>
    <row r="5" spans="1:18" ht="16.5" customHeight="1" x14ac:dyDescent="0.2">
      <c r="A5" s="31" t="s">
        <v>386</v>
      </c>
      <c r="B5" s="32"/>
      <c r="C5" s="33" t="s">
        <v>387</v>
      </c>
      <c r="D5" s="224" t="s">
        <v>388</v>
      </c>
      <c r="E5" s="34"/>
      <c r="F5" s="34"/>
      <c r="G5" s="34"/>
      <c r="H5" s="35"/>
      <c r="I5" s="34"/>
      <c r="J5" s="34"/>
      <c r="K5" s="35"/>
      <c r="L5" s="34"/>
      <c r="M5" s="34"/>
      <c r="N5" s="35"/>
      <c r="O5" s="34"/>
      <c r="P5" s="35"/>
      <c r="Q5" s="36" t="s">
        <v>389</v>
      </c>
      <c r="R5" s="33" t="s">
        <v>390</v>
      </c>
    </row>
    <row r="6" spans="1:18" ht="16.5" customHeight="1" x14ac:dyDescent="0.2">
      <c r="A6" s="37" t="s">
        <v>391</v>
      </c>
      <c r="B6" s="37" t="s">
        <v>392</v>
      </c>
      <c r="C6" s="38"/>
      <c r="D6" s="144"/>
      <c r="E6" s="40"/>
      <c r="F6" s="40"/>
      <c r="G6" s="201"/>
      <c r="H6" s="41"/>
      <c r="I6" s="40"/>
      <c r="J6" s="40"/>
      <c r="K6" s="41"/>
      <c r="L6" s="40"/>
      <c r="M6" s="40"/>
      <c r="N6" s="41"/>
      <c r="O6" s="40"/>
      <c r="P6" s="41"/>
      <c r="Q6" s="42" t="s">
        <v>393</v>
      </c>
      <c r="R6" s="43" t="s">
        <v>394</v>
      </c>
    </row>
    <row r="7" spans="1:18" ht="16.5" customHeight="1" x14ac:dyDescent="0.2">
      <c r="A7" s="44">
        <v>1</v>
      </c>
      <c r="B7" s="44">
        <v>7195</v>
      </c>
      <c r="C7" s="45" t="s">
        <v>5400</v>
      </c>
      <c r="D7" s="327" t="s">
        <v>421</v>
      </c>
      <c r="E7" s="390"/>
      <c r="F7" s="47"/>
      <c r="I7" s="55"/>
      <c r="J7" s="49"/>
      <c r="K7" s="50"/>
      <c r="L7" s="47" t="s">
        <v>422</v>
      </c>
      <c r="O7" s="47"/>
      <c r="P7" s="223"/>
      <c r="Q7" s="51">
        <v>133</v>
      </c>
      <c r="R7" s="52" t="s">
        <v>396</v>
      </c>
    </row>
    <row r="8" spans="1:18" ht="16.5" customHeight="1" x14ac:dyDescent="0.2">
      <c r="A8" s="53">
        <v>1</v>
      </c>
      <c r="B8" s="53">
        <v>7196</v>
      </c>
      <c r="C8" s="85" t="s">
        <v>5401</v>
      </c>
      <c r="D8" s="391"/>
      <c r="E8" s="390"/>
      <c r="F8" s="55"/>
      <c r="G8" s="203"/>
      <c r="H8" s="50"/>
      <c r="I8" s="248" t="s">
        <v>397</v>
      </c>
      <c r="J8" s="205" t="s">
        <v>398</v>
      </c>
      <c r="K8" s="58">
        <v>1</v>
      </c>
      <c r="L8" s="240" t="s">
        <v>398</v>
      </c>
      <c r="M8" s="26">
        <v>0.25</v>
      </c>
      <c r="N8" s="353" t="s">
        <v>423</v>
      </c>
      <c r="O8" s="47"/>
      <c r="P8" s="223"/>
      <c r="Q8" s="59">
        <v>133</v>
      </c>
      <c r="R8" s="60"/>
    </row>
    <row r="9" spans="1:18" ht="16.5" customHeight="1" x14ac:dyDescent="0.2">
      <c r="A9" s="53">
        <v>1</v>
      </c>
      <c r="B9" s="53">
        <v>7197</v>
      </c>
      <c r="C9" s="85" t="s">
        <v>5402</v>
      </c>
      <c r="D9" s="391"/>
      <c r="E9" s="390"/>
      <c r="F9" s="329" t="s">
        <v>399</v>
      </c>
      <c r="G9" s="210" t="s">
        <v>398</v>
      </c>
      <c r="H9" s="62">
        <v>0.9</v>
      </c>
      <c r="I9" s="145"/>
      <c r="J9" s="57"/>
      <c r="K9" s="58"/>
      <c r="L9" s="47"/>
      <c r="N9" s="396"/>
      <c r="O9" s="47"/>
      <c r="P9" s="223"/>
      <c r="Q9" s="59">
        <v>119</v>
      </c>
      <c r="R9" s="60"/>
    </row>
    <row r="10" spans="1:18" ht="16.5" customHeight="1" x14ac:dyDescent="0.2">
      <c r="A10" s="53">
        <v>1</v>
      </c>
      <c r="B10" s="53">
        <v>7198</v>
      </c>
      <c r="C10" s="85" t="s">
        <v>5403</v>
      </c>
      <c r="D10" s="246">
        <v>106</v>
      </c>
      <c r="E10" s="23" t="s">
        <v>394</v>
      </c>
      <c r="F10" s="330"/>
      <c r="G10" s="203"/>
      <c r="H10" s="50"/>
      <c r="I10" s="248" t="s">
        <v>397</v>
      </c>
      <c r="J10" s="205" t="s">
        <v>398</v>
      </c>
      <c r="K10" s="241">
        <v>1</v>
      </c>
      <c r="L10" s="47"/>
      <c r="O10" s="47"/>
      <c r="P10" s="223"/>
      <c r="Q10" s="59">
        <v>119</v>
      </c>
      <c r="R10" s="60"/>
    </row>
    <row r="11" spans="1:18" ht="16.5" customHeight="1" x14ac:dyDescent="0.2">
      <c r="A11" s="63">
        <v>1</v>
      </c>
      <c r="B11" s="63" t="s">
        <v>1948</v>
      </c>
      <c r="C11" s="87" t="s">
        <v>5404</v>
      </c>
      <c r="D11" s="83"/>
      <c r="F11" s="65"/>
      <c r="G11" s="211"/>
      <c r="H11" s="67"/>
      <c r="I11" s="236"/>
      <c r="J11" s="69"/>
      <c r="K11" s="70"/>
      <c r="L11" s="47"/>
      <c r="O11" s="331" t="s">
        <v>400</v>
      </c>
      <c r="P11" s="332"/>
      <c r="Q11" s="71">
        <v>93</v>
      </c>
      <c r="R11" s="72"/>
    </row>
    <row r="12" spans="1:18" ht="16.5" customHeight="1" x14ac:dyDescent="0.2">
      <c r="A12" s="63">
        <v>1</v>
      </c>
      <c r="B12" s="63" t="s">
        <v>1949</v>
      </c>
      <c r="C12" s="87" t="s">
        <v>5405</v>
      </c>
      <c r="D12" s="83"/>
      <c r="F12" s="73"/>
      <c r="G12" s="226"/>
      <c r="H12" s="75"/>
      <c r="I12" s="251" t="s">
        <v>397</v>
      </c>
      <c r="J12" s="207" t="s">
        <v>398</v>
      </c>
      <c r="K12" s="175">
        <v>1</v>
      </c>
      <c r="L12" s="47"/>
      <c r="O12" s="333"/>
      <c r="P12" s="334"/>
      <c r="Q12" s="71">
        <v>93</v>
      </c>
      <c r="R12" s="72"/>
    </row>
    <row r="13" spans="1:18" ht="16.5" customHeight="1" x14ac:dyDescent="0.2">
      <c r="A13" s="63">
        <v>1</v>
      </c>
      <c r="B13" s="63" t="s">
        <v>1950</v>
      </c>
      <c r="C13" s="87" t="s">
        <v>5406</v>
      </c>
      <c r="D13" s="83"/>
      <c r="F13" s="335" t="s">
        <v>399</v>
      </c>
      <c r="G13" s="211" t="s">
        <v>398</v>
      </c>
      <c r="H13" s="67">
        <v>0.9</v>
      </c>
      <c r="I13" s="236"/>
      <c r="J13" s="69"/>
      <c r="K13" s="70"/>
      <c r="L13" s="47"/>
      <c r="O13" s="333"/>
      <c r="P13" s="334"/>
      <c r="Q13" s="71">
        <v>83</v>
      </c>
      <c r="R13" s="72"/>
    </row>
    <row r="14" spans="1:18" ht="16.5" customHeight="1" x14ac:dyDescent="0.2">
      <c r="A14" s="63">
        <v>1</v>
      </c>
      <c r="B14" s="63" t="s">
        <v>1951</v>
      </c>
      <c r="C14" s="87" t="s">
        <v>5407</v>
      </c>
      <c r="D14" s="83"/>
      <c r="F14" s="336"/>
      <c r="G14" s="226"/>
      <c r="H14" s="75"/>
      <c r="I14" s="251" t="s">
        <v>397</v>
      </c>
      <c r="J14" s="207" t="s">
        <v>398</v>
      </c>
      <c r="K14" s="175">
        <v>1</v>
      </c>
      <c r="L14" s="47"/>
      <c r="O14" s="227" t="s">
        <v>398</v>
      </c>
      <c r="P14" s="75">
        <v>0.7</v>
      </c>
      <c r="Q14" s="71">
        <v>83</v>
      </c>
      <c r="R14" s="72"/>
    </row>
    <row r="15" spans="1:18" ht="16.5" customHeight="1" x14ac:dyDescent="0.2">
      <c r="A15" s="53">
        <v>1</v>
      </c>
      <c r="B15" s="53">
        <v>7199</v>
      </c>
      <c r="C15" s="85" t="s">
        <v>5408</v>
      </c>
      <c r="D15" s="325" t="s">
        <v>424</v>
      </c>
      <c r="E15" s="394"/>
      <c r="F15" s="77"/>
      <c r="G15" s="210"/>
      <c r="H15" s="62"/>
      <c r="I15" s="145"/>
      <c r="J15" s="57"/>
      <c r="K15" s="58"/>
      <c r="L15" s="47"/>
      <c r="O15" s="77"/>
      <c r="P15" s="234"/>
      <c r="Q15" s="59">
        <v>246</v>
      </c>
      <c r="R15" s="60"/>
    </row>
    <row r="16" spans="1:18" ht="16.5" customHeight="1" x14ac:dyDescent="0.2">
      <c r="A16" s="53">
        <v>1</v>
      </c>
      <c r="B16" s="53">
        <v>7200</v>
      </c>
      <c r="C16" s="85" t="s">
        <v>5409</v>
      </c>
      <c r="D16" s="391"/>
      <c r="E16" s="390"/>
      <c r="F16" s="55"/>
      <c r="G16" s="203"/>
      <c r="H16" s="50"/>
      <c r="I16" s="248" t="s">
        <v>397</v>
      </c>
      <c r="J16" s="205" t="s">
        <v>398</v>
      </c>
      <c r="K16" s="241">
        <v>1</v>
      </c>
      <c r="L16" s="47"/>
      <c r="O16" s="47"/>
      <c r="P16" s="223"/>
      <c r="Q16" s="59">
        <v>246</v>
      </c>
      <c r="R16" s="60"/>
    </row>
    <row r="17" spans="1:18" ht="16.5" customHeight="1" x14ac:dyDescent="0.2">
      <c r="A17" s="53">
        <v>1</v>
      </c>
      <c r="B17" s="53">
        <v>7201</v>
      </c>
      <c r="C17" s="85" t="s">
        <v>5410</v>
      </c>
      <c r="D17" s="391"/>
      <c r="E17" s="390"/>
      <c r="F17" s="329" t="s">
        <v>399</v>
      </c>
      <c r="G17" s="210" t="s">
        <v>398</v>
      </c>
      <c r="H17" s="62">
        <v>0.9</v>
      </c>
      <c r="I17" s="145"/>
      <c r="J17" s="57"/>
      <c r="K17" s="58"/>
      <c r="L17" s="47"/>
      <c r="O17" s="47"/>
      <c r="P17" s="223"/>
      <c r="Q17" s="59">
        <v>221</v>
      </c>
      <c r="R17" s="60"/>
    </row>
    <row r="18" spans="1:18" ht="16.5" customHeight="1" x14ac:dyDescent="0.2">
      <c r="A18" s="53">
        <v>1</v>
      </c>
      <c r="B18" s="53">
        <v>7202</v>
      </c>
      <c r="C18" s="85" t="s">
        <v>5411</v>
      </c>
      <c r="D18" s="246">
        <v>197</v>
      </c>
      <c r="E18" s="235" t="s">
        <v>394</v>
      </c>
      <c r="F18" s="330"/>
      <c r="G18" s="203"/>
      <c r="H18" s="50"/>
      <c r="I18" s="248" t="s">
        <v>397</v>
      </c>
      <c r="J18" s="205" t="s">
        <v>398</v>
      </c>
      <c r="K18" s="241">
        <v>1</v>
      </c>
      <c r="L18" s="47"/>
      <c r="O18" s="47"/>
      <c r="P18" s="223"/>
      <c r="Q18" s="59">
        <v>221</v>
      </c>
      <c r="R18" s="60"/>
    </row>
    <row r="19" spans="1:18" ht="16.5" customHeight="1" x14ac:dyDescent="0.2">
      <c r="A19" s="63">
        <v>1</v>
      </c>
      <c r="B19" s="63" t="s">
        <v>1952</v>
      </c>
      <c r="C19" s="87" t="s">
        <v>5412</v>
      </c>
      <c r="D19" s="83"/>
      <c r="F19" s="65"/>
      <c r="G19" s="211"/>
      <c r="H19" s="67"/>
      <c r="I19" s="236"/>
      <c r="J19" s="69"/>
      <c r="K19" s="70"/>
      <c r="L19" s="47"/>
      <c r="O19" s="331" t="s">
        <v>400</v>
      </c>
      <c r="P19" s="332"/>
      <c r="Q19" s="71">
        <v>172</v>
      </c>
      <c r="R19" s="72"/>
    </row>
    <row r="20" spans="1:18" ht="16.5" customHeight="1" x14ac:dyDescent="0.2">
      <c r="A20" s="63">
        <v>1</v>
      </c>
      <c r="B20" s="63" t="s">
        <v>1953</v>
      </c>
      <c r="C20" s="87" t="s">
        <v>5413</v>
      </c>
      <c r="D20" s="83"/>
      <c r="F20" s="73"/>
      <c r="G20" s="226"/>
      <c r="H20" s="75"/>
      <c r="I20" s="251" t="s">
        <v>397</v>
      </c>
      <c r="J20" s="207" t="s">
        <v>398</v>
      </c>
      <c r="K20" s="175">
        <v>1</v>
      </c>
      <c r="L20" s="47"/>
      <c r="O20" s="333"/>
      <c r="P20" s="334"/>
      <c r="Q20" s="71">
        <v>172</v>
      </c>
      <c r="R20" s="72"/>
    </row>
    <row r="21" spans="1:18" ht="16.5" customHeight="1" x14ac:dyDescent="0.2">
      <c r="A21" s="63">
        <v>1</v>
      </c>
      <c r="B21" s="63" t="s">
        <v>1954</v>
      </c>
      <c r="C21" s="87" t="s">
        <v>5414</v>
      </c>
      <c r="D21" s="83"/>
      <c r="F21" s="335" t="s">
        <v>399</v>
      </c>
      <c r="G21" s="211" t="s">
        <v>398</v>
      </c>
      <c r="H21" s="67">
        <v>0.9</v>
      </c>
      <c r="I21" s="236"/>
      <c r="J21" s="69"/>
      <c r="K21" s="70"/>
      <c r="L21" s="47"/>
      <c r="O21" s="333"/>
      <c r="P21" s="334"/>
      <c r="Q21" s="71">
        <v>155</v>
      </c>
      <c r="R21" s="72"/>
    </row>
    <row r="22" spans="1:18" ht="16.5" customHeight="1" x14ac:dyDescent="0.2">
      <c r="A22" s="63">
        <v>1</v>
      </c>
      <c r="B22" s="63" t="s">
        <v>1955</v>
      </c>
      <c r="C22" s="87" t="s">
        <v>5415</v>
      </c>
      <c r="D22" s="83"/>
      <c r="F22" s="336"/>
      <c r="G22" s="226"/>
      <c r="H22" s="75"/>
      <c r="I22" s="251" t="s">
        <v>397</v>
      </c>
      <c r="J22" s="207" t="s">
        <v>398</v>
      </c>
      <c r="K22" s="175">
        <v>1</v>
      </c>
      <c r="L22" s="47"/>
      <c r="O22" s="227" t="s">
        <v>398</v>
      </c>
      <c r="P22" s="75">
        <v>0.7</v>
      </c>
      <c r="Q22" s="71">
        <v>155</v>
      </c>
      <c r="R22" s="72"/>
    </row>
    <row r="23" spans="1:18" ht="16.5" customHeight="1" x14ac:dyDescent="0.2">
      <c r="A23" s="53">
        <v>1</v>
      </c>
      <c r="B23" s="53">
        <v>7203</v>
      </c>
      <c r="C23" s="85" t="s">
        <v>5416</v>
      </c>
      <c r="D23" s="325" t="s">
        <v>425</v>
      </c>
      <c r="E23" s="394"/>
      <c r="F23" s="77"/>
      <c r="G23" s="210"/>
      <c r="H23" s="62"/>
      <c r="I23" s="145"/>
      <c r="J23" s="57"/>
      <c r="K23" s="58"/>
      <c r="L23" s="47"/>
      <c r="O23" s="77"/>
      <c r="P23" s="234"/>
      <c r="Q23" s="59">
        <v>344</v>
      </c>
      <c r="R23" s="60"/>
    </row>
    <row r="24" spans="1:18" ht="16.5" customHeight="1" x14ac:dyDescent="0.2">
      <c r="A24" s="53">
        <v>1</v>
      </c>
      <c r="B24" s="53">
        <v>7204</v>
      </c>
      <c r="C24" s="85" t="s">
        <v>5417</v>
      </c>
      <c r="D24" s="391"/>
      <c r="E24" s="390"/>
      <c r="F24" s="55"/>
      <c r="G24" s="203"/>
      <c r="H24" s="50"/>
      <c r="I24" s="248" t="s">
        <v>397</v>
      </c>
      <c r="J24" s="205" t="s">
        <v>398</v>
      </c>
      <c r="K24" s="241">
        <v>1</v>
      </c>
      <c r="L24" s="47"/>
      <c r="O24" s="47"/>
      <c r="P24" s="223"/>
      <c r="Q24" s="59">
        <v>344</v>
      </c>
      <c r="R24" s="60"/>
    </row>
    <row r="25" spans="1:18" ht="16.5" customHeight="1" x14ac:dyDescent="0.2">
      <c r="A25" s="53">
        <v>1</v>
      </c>
      <c r="B25" s="53">
        <v>7205</v>
      </c>
      <c r="C25" s="85" t="s">
        <v>5418</v>
      </c>
      <c r="D25" s="391"/>
      <c r="E25" s="390"/>
      <c r="F25" s="329" t="s">
        <v>399</v>
      </c>
      <c r="G25" s="210" t="s">
        <v>398</v>
      </c>
      <c r="H25" s="62">
        <v>0.9</v>
      </c>
      <c r="I25" s="145"/>
      <c r="J25" s="57"/>
      <c r="K25" s="58"/>
      <c r="L25" s="47"/>
      <c r="O25" s="47"/>
      <c r="P25" s="223"/>
      <c r="Q25" s="59">
        <v>310</v>
      </c>
      <c r="R25" s="60"/>
    </row>
    <row r="26" spans="1:18" ht="16.5" customHeight="1" x14ac:dyDescent="0.2">
      <c r="A26" s="53">
        <v>1</v>
      </c>
      <c r="B26" s="53">
        <v>7206</v>
      </c>
      <c r="C26" s="85" t="s">
        <v>5419</v>
      </c>
      <c r="D26" s="246">
        <v>275</v>
      </c>
      <c r="E26" s="235" t="s">
        <v>394</v>
      </c>
      <c r="F26" s="330"/>
      <c r="G26" s="203"/>
      <c r="H26" s="50"/>
      <c r="I26" s="248" t="s">
        <v>397</v>
      </c>
      <c r="J26" s="205" t="s">
        <v>398</v>
      </c>
      <c r="K26" s="241">
        <v>1</v>
      </c>
      <c r="L26" s="47"/>
      <c r="O26" s="47"/>
      <c r="P26" s="223"/>
      <c r="Q26" s="59">
        <v>310</v>
      </c>
      <c r="R26" s="60"/>
    </row>
    <row r="27" spans="1:18" ht="16.5" customHeight="1" x14ac:dyDescent="0.2">
      <c r="A27" s="63">
        <v>1</v>
      </c>
      <c r="B27" s="63" t="s">
        <v>1956</v>
      </c>
      <c r="C27" s="87" t="s">
        <v>5420</v>
      </c>
      <c r="D27" s="83"/>
      <c r="F27" s="65"/>
      <c r="G27" s="211"/>
      <c r="H27" s="67"/>
      <c r="I27" s="236"/>
      <c r="J27" s="69"/>
      <c r="K27" s="70"/>
      <c r="L27" s="47"/>
      <c r="O27" s="331" t="s">
        <v>400</v>
      </c>
      <c r="P27" s="332"/>
      <c r="Q27" s="71">
        <v>241</v>
      </c>
      <c r="R27" s="72"/>
    </row>
    <row r="28" spans="1:18" ht="16.5" customHeight="1" x14ac:dyDescent="0.2">
      <c r="A28" s="63">
        <v>1</v>
      </c>
      <c r="B28" s="63" t="s">
        <v>1957</v>
      </c>
      <c r="C28" s="87" t="s">
        <v>5421</v>
      </c>
      <c r="D28" s="83"/>
      <c r="F28" s="73"/>
      <c r="G28" s="226"/>
      <c r="H28" s="75"/>
      <c r="I28" s="251" t="s">
        <v>397</v>
      </c>
      <c r="J28" s="207" t="s">
        <v>398</v>
      </c>
      <c r="K28" s="175">
        <v>1</v>
      </c>
      <c r="L28" s="47"/>
      <c r="O28" s="333"/>
      <c r="P28" s="334"/>
      <c r="Q28" s="71">
        <v>241</v>
      </c>
      <c r="R28" s="72"/>
    </row>
    <row r="29" spans="1:18" ht="16.5" customHeight="1" x14ac:dyDescent="0.2">
      <c r="A29" s="63">
        <v>1</v>
      </c>
      <c r="B29" s="63" t="s">
        <v>1958</v>
      </c>
      <c r="C29" s="87" t="s">
        <v>5422</v>
      </c>
      <c r="D29" s="83"/>
      <c r="F29" s="335" t="s">
        <v>399</v>
      </c>
      <c r="G29" s="211" t="s">
        <v>398</v>
      </c>
      <c r="H29" s="67">
        <v>0.9</v>
      </c>
      <c r="I29" s="236"/>
      <c r="J29" s="69"/>
      <c r="K29" s="70"/>
      <c r="L29" s="47"/>
      <c r="O29" s="333"/>
      <c r="P29" s="334"/>
      <c r="Q29" s="71">
        <v>217</v>
      </c>
      <c r="R29" s="72"/>
    </row>
    <row r="30" spans="1:18" ht="16.5" customHeight="1" x14ac:dyDescent="0.2">
      <c r="A30" s="63">
        <v>1</v>
      </c>
      <c r="B30" s="63" t="s">
        <v>1959</v>
      </c>
      <c r="C30" s="87" t="s">
        <v>5423</v>
      </c>
      <c r="D30" s="83"/>
      <c r="F30" s="336"/>
      <c r="G30" s="226"/>
      <c r="H30" s="75"/>
      <c r="I30" s="251" t="s">
        <v>397</v>
      </c>
      <c r="J30" s="207" t="s">
        <v>398</v>
      </c>
      <c r="K30" s="175">
        <v>1</v>
      </c>
      <c r="L30" s="47"/>
      <c r="O30" s="227" t="s">
        <v>398</v>
      </c>
      <c r="P30" s="75">
        <v>0.7</v>
      </c>
      <c r="Q30" s="71">
        <v>217</v>
      </c>
      <c r="R30" s="72"/>
    </row>
    <row r="31" spans="1:18" ht="16.5" customHeight="1" x14ac:dyDescent="0.2">
      <c r="A31" s="53">
        <v>1</v>
      </c>
      <c r="B31" s="53">
        <v>7207</v>
      </c>
      <c r="C31" s="85" t="s">
        <v>5424</v>
      </c>
      <c r="D31" s="325" t="s">
        <v>426</v>
      </c>
      <c r="E31" s="394"/>
      <c r="F31" s="77"/>
      <c r="G31" s="210"/>
      <c r="H31" s="62"/>
      <c r="I31" s="145"/>
      <c r="J31" s="57"/>
      <c r="K31" s="58"/>
      <c r="L31" s="47"/>
      <c r="O31" s="77"/>
      <c r="P31" s="234"/>
      <c r="Q31" s="59">
        <v>431</v>
      </c>
      <c r="R31" s="60"/>
    </row>
    <row r="32" spans="1:18" ht="16.5" customHeight="1" x14ac:dyDescent="0.2">
      <c r="A32" s="53">
        <v>1</v>
      </c>
      <c r="B32" s="53">
        <v>7208</v>
      </c>
      <c r="C32" s="85" t="s">
        <v>5425</v>
      </c>
      <c r="D32" s="391"/>
      <c r="E32" s="390"/>
      <c r="F32" s="55"/>
      <c r="G32" s="203"/>
      <c r="H32" s="50"/>
      <c r="I32" s="248" t="s">
        <v>397</v>
      </c>
      <c r="J32" s="205" t="s">
        <v>398</v>
      </c>
      <c r="K32" s="241">
        <v>1</v>
      </c>
      <c r="L32" s="47"/>
      <c r="O32" s="47"/>
      <c r="P32" s="223"/>
      <c r="Q32" s="59">
        <v>431</v>
      </c>
      <c r="R32" s="60"/>
    </row>
    <row r="33" spans="1:18" ht="16.5" customHeight="1" x14ac:dyDescent="0.2">
      <c r="A33" s="53">
        <v>1</v>
      </c>
      <c r="B33" s="53">
        <v>7209</v>
      </c>
      <c r="C33" s="85" t="s">
        <v>5426</v>
      </c>
      <c r="D33" s="391"/>
      <c r="E33" s="390"/>
      <c r="F33" s="329" t="s">
        <v>399</v>
      </c>
      <c r="G33" s="210" t="s">
        <v>398</v>
      </c>
      <c r="H33" s="62">
        <v>0.9</v>
      </c>
      <c r="I33" s="145"/>
      <c r="J33" s="57"/>
      <c r="K33" s="58"/>
      <c r="L33" s="47"/>
      <c r="O33" s="47"/>
      <c r="P33" s="223"/>
      <c r="Q33" s="59">
        <v>389</v>
      </c>
      <c r="R33" s="60"/>
    </row>
    <row r="34" spans="1:18" ht="16.5" customHeight="1" x14ac:dyDescent="0.2">
      <c r="A34" s="53">
        <v>1</v>
      </c>
      <c r="B34" s="53">
        <v>7210</v>
      </c>
      <c r="C34" s="85" t="s">
        <v>5427</v>
      </c>
      <c r="D34" s="246">
        <v>345</v>
      </c>
      <c r="E34" s="235" t="s">
        <v>394</v>
      </c>
      <c r="F34" s="330"/>
      <c r="G34" s="203"/>
      <c r="H34" s="50"/>
      <c r="I34" s="248" t="s">
        <v>397</v>
      </c>
      <c r="J34" s="205" t="s">
        <v>398</v>
      </c>
      <c r="K34" s="241">
        <v>1</v>
      </c>
      <c r="L34" s="47"/>
      <c r="O34" s="47"/>
      <c r="P34" s="223"/>
      <c r="Q34" s="59">
        <v>389</v>
      </c>
      <c r="R34" s="60"/>
    </row>
    <row r="35" spans="1:18" ht="16.5" customHeight="1" x14ac:dyDescent="0.2">
      <c r="A35" s="63">
        <v>1</v>
      </c>
      <c r="B35" s="63" t="s">
        <v>1960</v>
      </c>
      <c r="C35" s="87" t="s">
        <v>5428</v>
      </c>
      <c r="D35" s="83"/>
      <c r="F35" s="65"/>
      <c r="G35" s="211"/>
      <c r="H35" s="67"/>
      <c r="I35" s="236"/>
      <c r="J35" s="69"/>
      <c r="K35" s="70"/>
      <c r="L35" s="47"/>
      <c r="O35" s="331" t="s">
        <v>400</v>
      </c>
      <c r="P35" s="332"/>
      <c r="Q35" s="71">
        <v>302</v>
      </c>
      <c r="R35" s="72"/>
    </row>
    <row r="36" spans="1:18" ht="16.5" customHeight="1" x14ac:dyDescent="0.2">
      <c r="A36" s="63">
        <v>1</v>
      </c>
      <c r="B36" s="63" t="s">
        <v>1961</v>
      </c>
      <c r="C36" s="87" t="s">
        <v>5429</v>
      </c>
      <c r="D36" s="83"/>
      <c r="F36" s="73"/>
      <c r="G36" s="226"/>
      <c r="H36" s="75"/>
      <c r="I36" s="251" t="s">
        <v>397</v>
      </c>
      <c r="J36" s="207" t="s">
        <v>398</v>
      </c>
      <c r="K36" s="175">
        <v>1</v>
      </c>
      <c r="L36" s="47"/>
      <c r="O36" s="333"/>
      <c r="P36" s="334"/>
      <c r="Q36" s="71">
        <v>302</v>
      </c>
      <c r="R36" s="72"/>
    </row>
    <row r="37" spans="1:18" ht="16.5" customHeight="1" x14ac:dyDescent="0.2">
      <c r="A37" s="63">
        <v>1</v>
      </c>
      <c r="B37" s="63" t="s">
        <v>1962</v>
      </c>
      <c r="C37" s="87" t="s">
        <v>5430</v>
      </c>
      <c r="D37" s="83"/>
      <c r="F37" s="335" t="s">
        <v>399</v>
      </c>
      <c r="G37" s="211" t="s">
        <v>398</v>
      </c>
      <c r="H37" s="67">
        <v>0.9</v>
      </c>
      <c r="I37" s="236"/>
      <c r="J37" s="69"/>
      <c r="K37" s="70"/>
      <c r="L37" s="47"/>
      <c r="O37" s="333"/>
      <c r="P37" s="334"/>
      <c r="Q37" s="71">
        <v>272</v>
      </c>
      <c r="R37" s="72"/>
    </row>
    <row r="38" spans="1:18" ht="16.5" customHeight="1" x14ac:dyDescent="0.2">
      <c r="A38" s="63">
        <v>1</v>
      </c>
      <c r="B38" s="63" t="s">
        <v>1963</v>
      </c>
      <c r="C38" s="87" t="s">
        <v>5431</v>
      </c>
      <c r="D38" s="83"/>
      <c r="F38" s="336"/>
      <c r="G38" s="226"/>
      <c r="H38" s="75"/>
      <c r="I38" s="251" t="s">
        <v>397</v>
      </c>
      <c r="J38" s="207" t="s">
        <v>398</v>
      </c>
      <c r="K38" s="175">
        <v>1</v>
      </c>
      <c r="L38" s="47"/>
      <c r="O38" s="227" t="s">
        <v>398</v>
      </c>
      <c r="P38" s="75">
        <v>0.7</v>
      </c>
      <c r="Q38" s="71">
        <v>272</v>
      </c>
      <c r="R38" s="72"/>
    </row>
    <row r="39" spans="1:18" ht="16.5" customHeight="1" x14ac:dyDescent="0.2">
      <c r="A39" s="53">
        <v>1</v>
      </c>
      <c r="B39" s="53">
        <v>7211</v>
      </c>
      <c r="C39" s="85" t="s">
        <v>5432</v>
      </c>
      <c r="D39" s="325" t="s">
        <v>427</v>
      </c>
      <c r="E39" s="394"/>
      <c r="F39" s="77"/>
      <c r="G39" s="210"/>
      <c r="H39" s="62"/>
      <c r="I39" s="145"/>
      <c r="J39" s="57"/>
      <c r="K39" s="58"/>
      <c r="L39" s="47"/>
      <c r="O39" s="77"/>
      <c r="P39" s="234"/>
      <c r="Q39" s="59">
        <v>518</v>
      </c>
      <c r="R39" s="60"/>
    </row>
    <row r="40" spans="1:18" ht="16.5" customHeight="1" x14ac:dyDescent="0.2">
      <c r="A40" s="53">
        <v>1</v>
      </c>
      <c r="B40" s="53">
        <v>7212</v>
      </c>
      <c r="C40" s="85" t="s">
        <v>5433</v>
      </c>
      <c r="D40" s="391"/>
      <c r="E40" s="390"/>
      <c r="F40" s="55"/>
      <c r="G40" s="203"/>
      <c r="H40" s="50"/>
      <c r="I40" s="248" t="s">
        <v>397</v>
      </c>
      <c r="J40" s="205" t="s">
        <v>398</v>
      </c>
      <c r="K40" s="241">
        <v>1</v>
      </c>
      <c r="L40" s="47"/>
      <c r="O40" s="47"/>
      <c r="P40" s="223"/>
      <c r="Q40" s="59">
        <v>518</v>
      </c>
      <c r="R40" s="60"/>
    </row>
    <row r="41" spans="1:18" ht="16.5" customHeight="1" x14ac:dyDescent="0.2">
      <c r="A41" s="53">
        <v>1</v>
      </c>
      <c r="B41" s="53">
        <v>7213</v>
      </c>
      <c r="C41" s="85" t="s">
        <v>5434</v>
      </c>
      <c r="D41" s="391"/>
      <c r="E41" s="390"/>
      <c r="F41" s="329" t="s">
        <v>399</v>
      </c>
      <c r="G41" s="210" t="s">
        <v>398</v>
      </c>
      <c r="H41" s="62">
        <v>0.9</v>
      </c>
      <c r="I41" s="145"/>
      <c r="J41" s="57"/>
      <c r="K41" s="58"/>
      <c r="L41" s="47"/>
      <c r="O41" s="47"/>
      <c r="P41" s="223"/>
      <c r="Q41" s="59">
        <v>466</v>
      </c>
      <c r="R41" s="60"/>
    </row>
    <row r="42" spans="1:18" ht="16.5" customHeight="1" x14ac:dyDescent="0.2">
      <c r="A42" s="53">
        <v>1</v>
      </c>
      <c r="B42" s="53">
        <v>7214</v>
      </c>
      <c r="C42" s="85" t="s">
        <v>5435</v>
      </c>
      <c r="D42" s="246">
        <v>414</v>
      </c>
      <c r="E42" s="235" t="s">
        <v>394</v>
      </c>
      <c r="F42" s="330"/>
      <c r="G42" s="203"/>
      <c r="H42" s="50"/>
      <c r="I42" s="248" t="s">
        <v>397</v>
      </c>
      <c r="J42" s="205" t="s">
        <v>398</v>
      </c>
      <c r="K42" s="241">
        <v>1</v>
      </c>
      <c r="L42" s="47"/>
      <c r="O42" s="47"/>
      <c r="P42" s="223"/>
      <c r="Q42" s="59">
        <v>466</v>
      </c>
      <c r="R42" s="60"/>
    </row>
    <row r="43" spans="1:18" ht="16.5" customHeight="1" x14ac:dyDescent="0.2">
      <c r="A43" s="63">
        <v>1</v>
      </c>
      <c r="B43" s="63" t="s">
        <v>1964</v>
      </c>
      <c r="C43" s="87" t="s">
        <v>5436</v>
      </c>
      <c r="D43" s="83"/>
      <c r="F43" s="65"/>
      <c r="G43" s="211"/>
      <c r="H43" s="67"/>
      <c r="I43" s="236"/>
      <c r="J43" s="69"/>
      <c r="K43" s="70"/>
      <c r="L43" s="47"/>
      <c r="O43" s="331" t="s">
        <v>400</v>
      </c>
      <c r="P43" s="332"/>
      <c r="Q43" s="71">
        <v>363</v>
      </c>
      <c r="R43" s="72"/>
    </row>
    <row r="44" spans="1:18" ht="16.5" customHeight="1" x14ac:dyDescent="0.2">
      <c r="A44" s="63">
        <v>1</v>
      </c>
      <c r="B44" s="63" t="s">
        <v>1965</v>
      </c>
      <c r="C44" s="87" t="s">
        <v>5437</v>
      </c>
      <c r="D44" s="83"/>
      <c r="F44" s="73"/>
      <c r="G44" s="226"/>
      <c r="H44" s="75"/>
      <c r="I44" s="251" t="s">
        <v>397</v>
      </c>
      <c r="J44" s="207" t="s">
        <v>398</v>
      </c>
      <c r="K44" s="175">
        <v>1</v>
      </c>
      <c r="L44" s="47"/>
      <c r="O44" s="333"/>
      <c r="P44" s="334"/>
      <c r="Q44" s="71">
        <v>363</v>
      </c>
      <c r="R44" s="72"/>
    </row>
    <row r="45" spans="1:18" ht="16.5" customHeight="1" x14ac:dyDescent="0.2">
      <c r="A45" s="63">
        <v>1</v>
      </c>
      <c r="B45" s="63" t="s">
        <v>1966</v>
      </c>
      <c r="C45" s="87" t="s">
        <v>5438</v>
      </c>
      <c r="D45" s="83"/>
      <c r="F45" s="335" t="s">
        <v>399</v>
      </c>
      <c r="G45" s="211" t="s">
        <v>398</v>
      </c>
      <c r="H45" s="67">
        <v>0.9</v>
      </c>
      <c r="I45" s="236"/>
      <c r="J45" s="69"/>
      <c r="K45" s="70"/>
      <c r="L45" s="47"/>
      <c r="O45" s="333"/>
      <c r="P45" s="334"/>
      <c r="Q45" s="71">
        <v>326</v>
      </c>
      <c r="R45" s="72"/>
    </row>
    <row r="46" spans="1:18" ht="16.5" customHeight="1" x14ac:dyDescent="0.2">
      <c r="A46" s="63">
        <v>1</v>
      </c>
      <c r="B46" s="63" t="s">
        <v>1967</v>
      </c>
      <c r="C46" s="87" t="s">
        <v>5439</v>
      </c>
      <c r="D46" s="124"/>
      <c r="E46" s="49"/>
      <c r="F46" s="336"/>
      <c r="G46" s="226"/>
      <c r="H46" s="75"/>
      <c r="I46" s="251" t="s">
        <v>397</v>
      </c>
      <c r="J46" s="207" t="s">
        <v>398</v>
      </c>
      <c r="K46" s="175">
        <v>1</v>
      </c>
      <c r="L46" s="55"/>
      <c r="M46" s="49"/>
      <c r="N46" s="50"/>
      <c r="O46" s="227" t="s">
        <v>398</v>
      </c>
      <c r="P46" s="75">
        <v>0.7</v>
      </c>
      <c r="Q46" s="71">
        <v>326</v>
      </c>
      <c r="R46" s="79"/>
    </row>
    <row r="47" spans="1:18" ht="16.5" customHeight="1" x14ac:dyDescent="0.2">
      <c r="A47" s="93"/>
      <c r="B47" s="93"/>
      <c r="C47" s="94"/>
      <c r="I47" s="95"/>
      <c r="Q47" s="96"/>
      <c r="R47" s="97"/>
    </row>
    <row r="48" spans="1:18" ht="16.5" customHeight="1" x14ac:dyDescent="0.2">
      <c r="A48" s="93"/>
      <c r="B48" s="93"/>
      <c r="C48" s="94"/>
      <c r="I48" s="95"/>
      <c r="Q48" s="96"/>
      <c r="R48" s="97"/>
    </row>
    <row r="49" spans="1:18" ht="16.5" customHeight="1" x14ac:dyDescent="0.2">
      <c r="A49" s="93"/>
      <c r="B49" s="98" t="s">
        <v>2699</v>
      </c>
      <c r="C49" s="94"/>
      <c r="D49" s="81"/>
      <c r="I49" s="95"/>
      <c r="Q49" s="96"/>
      <c r="R49" s="97"/>
    </row>
    <row r="50" spans="1:18" ht="16.5" customHeight="1" x14ac:dyDescent="0.2">
      <c r="A50" s="99" t="s">
        <v>386</v>
      </c>
      <c r="B50" s="32"/>
      <c r="C50" s="100" t="s">
        <v>387</v>
      </c>
      <c r="D50" s="34"/>
      <c r="E50" s="34"/>
      <c r="F50" s="34"/>
      <c r="G50" s="82"/>
      <c r="H50" s="34" t="s">
        <v>388</v>
      </c>
      <c r="I50" s="252"/>
      <c r="J50" s="34"/>
      <c r="K50" s="35"/>
      <c r="L50" s="34"/>
      <c r="M50" s="34"/>
      <c r="N50" s="35"/>
      <c r="O50" s="34"/>
      <c r="P50" s="35"/>
      <c r="Q50" s="36" t="s">
        <v>389</v>
      </c>
      <c r="R50" s="33" t="s">
        <v>390</v>
      </c>
    </row>
    <row r="51" spans="1:18" ht="16.5" customHeight="1" x14ac:dyDescent="0.2">
      <c r="A51" s="37" t="s">
        <v>391</v>
      </c>
      <c r="B51" s="37" t="s">
        <v>392</v>
      </c>
      <c r="C51" s="101"/>
      <c r="D51" s="40"/>
      <c r="E51" s="40"/>
      <c r="F51" s="40"/>
      <c r="G51" s="201"/>
      <c r="H51" s="41"/>
      <c r="I51" s="253"/>
      <c r="J51" s="40"/>
      <c r="K51" s="41"/>
      <c r="L51" s="40"/>
      <c r="M51" s="40"/>
      <c r="N51" s="41"/>
      <c r="O51" s="40"/>
      <c r="P51" s="41"/>
      <c r="Q51" s="42" t="s">
        <v>393</v>
      </c>
      <c r="R51" s="43" t="s">
        <v>394</v>
      </c>
    </row>
    <row r="52" spans="1:18" ht="16.5" customHeight="1" x14ac:dyDescent="0.2">
      <c r="A52" s="44">
        <v>1</v>
      </c>
      <c r="B52" s="44">
        <v>7215</v>
      </c>
      <c r="C52" s="45" t="s">
        <v>5440</v>
      </c>
      <c r="D52" s="327" t="s">
        <v>428</v>
      </c>
      <c r="E52" s="390"/>
      <c r="F52" s="47"/>
      <c r="I52" s="80"/>
      <c r="J52" s="49"/>
      <c r="K52" s="50"/>
      <c r="L52" s="47" t="s">
        <v>429</v>
      </c>
      <c r="O52" s="47"/>
      <c r="P52" s="223"/>
      <c r="Q52" s="51">
        <v>133</v>
      </c>
      <c r="R52" s="52" t="s">
        <v>396</v>
      </c>
    </row>
    <row r="53" spans="1:18" ht="16.5" customHeight="1" x14ac:dyDescent="0.2">
      <c r="A53" s="53">
        <v>1</v>
      </c>
      <c r="B53" s="53">
        <v>7216</v>
      </c>
      <c r="C53" s="85" t="s">
        <v>5441</v>
      </c>
      <c r="D53" s="391"/>
      <c r="E53" s="390"/>
      <c r="F53" s="55"/>
      <c r="G53" s="203"/>
      <c r="H53" s="50"/>
      <c r="I53" s="248" t="s">
        <v>397</v>
      </c>
      <c r="J53" s="205" t="s">
        <v>398</v>
      </c>
      <c r="K53" s="58">
        <v>1</v>
      </c>
      <c r="L53" s="240" t="s">
        <v>398</v>
      </c>
      <c r="M53" s="26">
        <v>0.25</v>
      </c>
      <c r="N53" s="353" t="s">
        <v>423</v>
      </c>
      <c r="O53" s="47"/>
      <c r="P53" s="223"/>
      <c r="Q53" s="59">
        <v>133</v>
      </c>
      <c r="R53" s="60"/>
    </row>
    <row r="54" spans="1:18" ht="16.5" customHeight="1" x14ac:dyDescent="0.2">
      <c r="A54" s="53">
        <v>1</v>
      </c>
      <c r="B54" s="53">
        <v>7217</v>
      </c>
      <c r="C54" s="85" t="s">
        <v>5442</v>
      </c>
      <c r="D54" s="391"/>
      <c r="E54" s="390"/>
      <c r="F54" s="329" t="s">
        <v>399</v>
      </c>
      <c r="G54" s="210" t="s">
        <v>398</v>
      </c>
      <c r="H54" s="62">
        <v>0.9</v>
      </c>
      <c r="I54" s="249"/>
      <c r="J54" s="57"/>
      <c r="K54" s="58"/>
      <c r="L54" s="47"/>
      <c r="N54" s="396"/>
      <c r="O54" s="47"/>
      <c r="P54" s="223"/>
      <c r="Q54" s="59">
        <v>119</v>
      </c>
      <c r="R54" s="60"/>
    </row>
    <row r="55" spans="1:18" ht="16.5" customHeight="1" x14ac:dyDescent="0.2">
      <c r="A55" s="53">
        <v>1</v>
      </c>
      <c r="B55" s="53">
        <v>7218</v>
      </c>
      <c r="C55" s="85" t="s">
        <v>5443</v>
      </c>
      <c r="D55" s="246">
        <v>106</v>
      </c>
      <c r="E55" s="235" t="s">
        <v>394</v>
      </c>
      <c r="F55" s="330"/>
      <c r="G55" s="203"/>
      <c r="H55" s="50"/>
      <c r="I55" s="248" t="s">
        <v>397</v>
      </c>
      <c r="J55" s="205" t="s">
        <v>398</v>
      </c>
      <c r="K55" s="58">
        <v>1</v>
      </c>
      <c r="L55" s="47"/>
      <c r="O55" s="47"/>
      <c r="P55" s="223"/>
      <c r="Q55" s="59">
        <v>119</v>
      </c>
      <c r="R55" s="60"/>
    </row>
    <row r="56" spans="1:18" ht="16.5" customHeight="1" x14ac:dyDescent="0.2">
      <c r="A56" s="63">
        <v>1</v>
      </c>
      <c r="B56" s="63" t="s">
        <v>1968</v>
      </c>
      <c r="C56" s="87" t="s">
        <v>5444</v>
      </c>
      <c r="D56" s="83"/>
      <c r="F56" s="65"/>
      <c r="G56" s="211"/>
      <c r="H56" s="67"/>
      <c r="I56" s="250"/>
      <c r="J56" s="69"/>
      <c r="K56" s="70"/>
      <c r="L56" s="47"/>
      <c r="O56" s="331" t="s">
        <v>400</v>
      </c>
      <c r="P56" s="332"/>
      <c r="Q56" s="71">
        <v>93</v>
      </c>
      <c r="R56" s="72"/>
    </row>
    <row r="57" spans="1:18" ht="16.5" customHeight="1" x14ac:dyDescent="0.2">
      <c r="A57" s="63">
        <v>1</v>
      </c>
      <c r="B57" s="63" t="s">
        <v>1969</v>
      </c>
      <c r="C57" s="87" t="s">
        <v>5445</v>
      </c>
      <c r="D57" s="83"/>
      <c r="F57" s="73"/>
      <c r="G57" s="226"/>
      <c r="H57" s="75"/>
      <c r="I57" s="251" t="s">
        <v>397</v>
      </c>
      <c r="J57" s="207" t="s">
        <v>398</v>
      </c>
      <c r="K57" s="175">
        <v>1</v>
      </c>
      <c r="L57" s="47"/>
      <c r="O57" s="333"/>
      <c r="P57" s="334"/>
      <c r="Q57" s="71">
        <v>93</v>
      </c>
      <c r="R57" s="72"/>
    </row>
    <row r="58" spans="1:18" ht="16.5" customHeight="1" x14ac:dyDescent="0.2">
      <c r="A58" s="63">
        <v>1</v>
      </c>
      <c r="B58" s="63" t="s">
        <v>1970</v>
      </c>
      <c r="C58" s="87" t="s">
        <v>5446</v>
      </c>
      <c r="D58" s="83"/>
      <c r="F58" s="335" t="s">
        <v>399</v>
      </c>
      <c r="G58" s="211" t="s">
        <v>398</v>
      </c>
      <c r="H58" s="67">
        <v>0.9</v>
      </c>
      <c r="I58" s="250"/>
      <c r="J58" s="69"/>
      <c r="K58" s="70"/>
      <c r="L58" s="47"/>
      <c r="O58" s="333"/>
      <c r="P58" s="334"/>
      <c r="Q58" s="71">
        <v>83</v>
      </c>
      <c r="R58" s="72"/>
    </row>
    <row r="59" spans="1:18" ht="16.5" customHeight="1" x14ac:dyDescent="0.2">
      <c r="A59" s="63">
        <v>1</v>
      </c>
      <c r="B59" s="63" t="s">
        <v>1971</v>
      </c>
      <c r="C59" s="87" t="s">
        <v>5447</v>
      </c>
      <c r="D59" s="83"/>
      <c r="F59" s="336"/>
      <c r="G59" s="226"/>
      <c r="H59" s="75"/>
      <c r="I59" s="251" t="s">
        <v>397</v>
      </c>
      <c r="J59" s="207" t="s">
        <v>398</v>
      </c>
      <c r="K59" s="175">
        <v>1</v>
      </c>
      <c r="L59" s="47"/>
      <c r="O59" s="227" t="s">
        <v>398</v>
      </c>
      <c r="P59" s="75">
        <v>0.7</v>
      </c>
      <c r="Q59" s="71">
        <v>83</v>
      </c>
      <c r="R59" s="72"/>
    </row>
    <row r="60" spans="1:18" ht="16.5" customHeight="1" x14ac:dyDescent="0.2">
      <c r="A60" s="53">
        <v>1</v>
      </c>
      <c r="B60" s="53">
        <v>7219</v>
      </c>
      <c r="C60" s="85" t="s">
        <v>5448</v>
      </c>
      <c r="D60" s="325" t="s">
        <v>430</v>
      </c>
      <c r="E60" s="394"/>
      <c r="F60" s="77"/>
      <c r="G60" s="210"/>
      <c r="H60" s="62"/>
      <c r="I60" s="249"/>
      <c r="J60" s="57"/>
      <c r="K60" s="58"/>
      <c r="L60" s="47"/>
      <c r="O60" s="77"/>
      <c r="P60" s="234"/>
      <c r="Q60" s="59">
        <v>246</v>
      </c>
      <c r="R60" s="60"/>
    </row>
    <row r="61" spans="1:18" ht="16.5" customHeight="1" x14ac:dyDescent="0.2">
      <c r="A61" s="53">
        <v>1</v>
      </c>
      <c r="B61" s="53">
        <v>7220</v>
      </c>
      <c r="C61" s="85" t="s">
        <v>5449</v>
      </c>
      <c r="D61" s="391"/>
      <c r="E61" s="390"/>
      <c r="F61" s="55"/>
      <c r="G61" s="203"/>
      <c r="H61" s="50"/>
      <c r="I61" s="248" t="s">
        <v>397</v>
      </c>
      <c r="J61" s="205" t="s">
        <v>398</v>
      </c>
      <c r="K61" s="241">
        <v>1</v>
      </c>
      <c r="L61" s="47"/>
      <c r="O61" s="47"/>
      <c r="P61" s="223"/>
      <c r="Q61" s="59">
        <v>246</v>
      </c>
      <c r="R61" s="60"/>
    </row>
    <row r="62" spans="1:18" ht="16.5" customHeight="1" x14ac:dyDescent="0.2">
      <c r="A62" s="53">
        <v>1</v>
      </c>
      <c r="B62" s="53">
        <v>7221</v>
      </c>
      <c r="C62" s="85" t="s">
        <v>5450</v>
      </c>
      <c r="D62" s="391"/>
      <c r="E62" s="390"/>
      <c r="F62" s="329" t="s">
        <v>399</v>
      </c>
      <c r="G62" s="210" t="s">
        <v>398</v>
      </c>
      <c r="H62" s="62">
        <v>0.9</v>
      </c>
      <c r="I62" s="249"/>
      <c r="J62" s="57"/>
      <c r="K62" s="58"/>
      <c r="L62" s="47"/>
      <c r="O62" s="47"/>
      <c r="P62" s="223"/>
      <c r="Q62" s="59">
        <v>221</v>
      </c>
      <c r="R62" s="60"/>
    </row>
    <row r="63" spans="1:18" ht="16.5" customHeight="1" x14ac:dyDescent="0.2">
      <c r="A63" s="53">
        <v>1</v>
      </c>
      <c r="B63" s="53">
        <v>7222</v>
      </c>
      <c r="C63" s="85" t="s">
        <v>5451</v>
      </c>
      <c r="D63" s="246">
        <v>197</v>
      </c>
      <c r="E63" s="235" t="s">
        <v>394</v>
      </c>
      <c r="F63" s="330"/>
      <c r="G63" s="203"/>
      <c r="H63" s="50"/>
      <c r="I63" s="248" t="s">
        <v>397</v>
      </c>
      <c r="J63" s="205" t="s">
        <v>398</v>
      </c>
      <c r="K63" s="241">
        <v>1</v>
      </c>
      <c r="L63" s="47"/>
      <c r="O63" s="47"/>
      <c r="P63" s="223"/>
      <c r="Q63" s="59">
        <v>221</v>
      </c>
      <c r="R63" s="60"/>
    </row>
    <row r="64" spans="1:18" ht="16.5" customHeight="1" x14ac:dyDescent="0.2">
      <c r="A64" s="63">
        <v>1</v>
      </c>
      <c r="B64" s="63" t="s">
        <v>1972</v>
      </c>
      <c r="C64" s="87" t="s">
        <v>5452</v>
      </c>
      <c r="D64" s="83"/>
      <c r="F64" s="65"/>
      <c r="G64" s="211"/>
      <c r="H64" s="67"/>
      <c r="I64" s="250"/>
      <c r="J64" s="69"/>
      <c r="K64" s="70"/>
      <c r="L64" s="47"/>
      <c r="O64" s="331" t="s">
        <v>400</v>
      </c>
      <c r="P64" s="332"/>
      <c r="Q64" s="71">
        <v>172</v>
      </c>
      <c r="R64" s="72"/>
    </row>
    <row r="65" spans="1:18" ht="16.5" customHeight="1" x14ac:dyDescent="0.2">
      <c r="A65" s="63">
        <v>1</v>
      </c>
      <c r="B65" s="63" t="s">
        <v>1973</v>
      </c>
      <c r="C65" s="87" t="s">
        <v>5453</v>
      </c>
      <c r="D65" s="83"/>
      <c r="F65" s="73"/>
      <c r="G65" s="226"/>
      <c r="H65" s="75"/>
      <c r="I65" s="251" t="s">
        <v>397</v>
      </c>
      <c r="J65" s="207" t="s">
        <v>398</v>
      </c>
      <c r="K65" s="175">
        <v>1</v>
      </c>
      <c r="L65" s="47"/>
      <c r="O65" s="333"/>
      <c r="P65" s="334"/>
      <c r="Q65" s="71">
        <v>172</v>
      </c>
      <c r="R65" s="72"/>
    </row>
    <row r="66" spans="1:18" ht="16.5" customHeight="1" x14ac:dyDescent="0.2">
      <c r="A66" s="63">
        <v>1</v>
      </c>
      <c r="B66" s="63" t="s">
        <v>1974</v>
      </c>
      <c r="C66" s="87" t="s">
        <v>5454</v>
      </c>
      <c r="D66" s="83"/>
      <c r="F66" s="335" t="s">
        <v>399</v>
      </c>
      <c r="G66" s="211" t="s">
        <v>398</v>
      </c>
      <c r="H66" s="67">
        <v>0.9</v>
      </c>
      <c r="I66" s="250"/>
      <c r="J66" s="69"/>
      <c r="K66" s="70"/>
      <c r="L66" s="47"/>
      <c r="O66" s="333"/>
      <c r="P66" s="334"/>
      <c r="Q66" s="71">
        <v>155</v>
      </c>
      <c r="R66" s="72"/>
    </row>
    <row r="67" spans="1:18" ht="16.5" customHeight="1" x14ac:dyDescent="0.2">
      <c r="A67" s="63">
        <v>1</v>
      </c>
      <c r="B67" s="63" t="s">
        <v>1975</v>
      </c>
      <c r="C67" s="87" t="s">
        <v>5455</v>
      </c>
      <c r="D67" s="83"/>
      <c r="F67" s="336"/>
      <c r="G67" s="226"/>
      <c r="H67" s="75"/>
      <c r="I67" s="251" t="s">
        <v>397</v>
      </c>
      <c r="J67" s="207" t="s">
        <v>398</v>
      </c>
      <c r="K67" s="175">
        <v>1</v>
      </c>
      <c r="L67" s="47"/>
      <c r="O67" s="227" t="s">
        <v>398</v>
      </c>
      <c r="P67" s="75">
        <v>0.7</v>
      </c>
      <c r="Q67" s="71">
        <v>155</v>
      </c>
      <c r="R67" s="72"/>
    </row>
    <row r="68" spans="1:18" ht="16.5" customHeight="1" x14ac:dyDescent="0.2">
      <c r="A68" s="53">
        <v>1</v>
      </c>
      <c r="B68" s="53">
        <v>7223</v>
      </c>
      <c r="C68" s="85" t="s">
        <v>5456</v>
      </c>
      <c r="D68" s="325" t="s">
        <v>470</v>
      </c>
      <c r="E68" s="394"/>
      <c r="F68" s="77"/>
      <c r="G68" s="210"/>
      <c r="H68" s="62"/>
      <c r="I68" s="249"/>
      <c r="J68" s="57"/>
      <c r="K68" s="58"/>
      <c r="L68" s="47"/>
      <c r="O68" s="77"/>
      <c r="P68" s="234"/>
      <c r="Q68" s="59">
        <v>344</v>
      </c>
      <c r="R68" s="60"/>
    </row>
    <row r="69" spans="1:18" ht="16.5" customHeight="1" x14ac:dyDescent="0.2">
      <c r="A69" s="53">
        <v>1</v>
      </c>
      <c r="B69" s="53">
        <v>7224</v>
      </c>
      <c r="C69" s="85" t="s">
        <v>5457</v>
      </c>
      <c r="D69" s="391"/>
      <c r="E69" s="390"/>
      <c r="F69" s="55"/>
      <c r="G69" s="203"/>
      <c r="H69" s="50"/>
      <c r="I69" s="248" t="s">
        <v>397</v>
      </c>
      <c r="J69" s="205" t="s">
        <v>398</v>
      </c>
      <c r="K69" s="241">
        <v>1</v>
      </c>
      <c r="L69" s="47"/>
      <c r="O69" s="47"/>
      <c r="P69" s="223"/>
      <c r="Q69" s="59">
        <v>344</v>
      </c>
      <c r="R69" s="60"/>
    </row>
    <row r="70" spans="1:18" ht="16.5" customHeight="1" x14ac:dyDescent="0.2">
      <c r="A70" s="53">
        <v>1</v>
      </c>
      <c r="B70" s="53">
        <v>7225</v>
      </c>
      <c r="C70" s="85" t="s">
        <v>5458</v>
      </c>
      <c r="D70" s="391"/>
      <c r="E70" s="390"/>
      <c r="F70" s="329" t="s">
        <v>399</v>
      </c>
      <c r="G70" s="210" t="s">
        <v>398</v>
      </c>
      <c r="H70" s="62">
        <v>0.9</v>
      </c>
      <c r="I70" s="249"/>
      <c r="J70" s="57"/>
      <c r="K70" s="58"/>
      <c r="L70" s="47"/>
      <c r="O70" s="47"/>
      <c r="P70" s="223"/>
      <c r="Q70" s="59">
        <v>310</v>
      </c>
      <c r="R70" s="60"/>
    </row>
    <row r="71" spans="1:18" ht="16.5" customHeight="1" x14ac:dyDescent="0.2">
      <c r="A71" s="53">
        <v>1</v>
      </c>
      <c r="B71" s="53">
        <v>7226</v>
      </c>
      <c r="C71" s="85" t="s">
        <v>5459</v>
      </c>
      <c r="D71" s="246">
        <v>275</v>
      </c>
      <c r="E71" s="235" t="s">
        <v>394</v>
      </c>
      <c r="F71" s="330"/>
      <c r="G71" s="203"/>
      <c r="H71" s="50"/>
      <c r="I71" s="248" t="s">
        <v>397</v>
      </c>
      <c r="J71" s="205" t="s">
        <v>398</v>
      </c>
      <c r="K71" s="241">
        <v>1</v>
      </c>
      <c r="L71" s="47"/>
      <c r="O71" s="47"/>
      <c r="P71" s="223"/>
      <c r="Q71" s="59">
        <v>310</v>
      </c>
      <c r="R71" s="60"/>
    </row>
    <row r="72" spans="1:18" ht="16.5" customHeight="1" x14ac:dyDescent="0.2">
      <c r="A72" s="63">
        <v>1</v>
      </c>
      <c r="B72" s="63" t="s">
        <v>1976</v>
      </c>
      <c r="C72" s="87" t="s">
        <v>5460</v>
      </c>
      <c r="D72" s="83"/>
      <c r="F72" s="65"/>
      <c r="G72" s="211"/>
      <c r="H72" s="67"/>
      <c r="I72" s="250"/>
      <c r="J72" s="69"/>
      <c r="K72" s="70"/>
      <c r="L72" s="47"/>
      <c r="O72" s="331" t="s">
        <v>400</v>
      </c>
      <c r="P72" s="332"/>
      <c r="Q72" s="71">
        <v>241</v>
      </c>
      <c r="R72" s="72"/>
    </row>
    <row r="73" spans="1:18" ht="16.5" customHeight="1" x14ac:dyDescent="0.2">
      <c r="A73" s="63">
        <v>1</v>
      </c>
      <c r="B73" s="63" t="s">
        <v>1977</v>
      </c>
      <c r="C73" s="87" t="s">
        <v>5461</v>
      </c>
      <c r="D73" s="83"/>
      <c r="F73" s="73"/>
      <c r="G73" s="226"/>
      <c r="H73" s="75"/>
      <c r="I73" s="251" t="s">
        <v>397</v>
      </c>
      <c r="J73" s="207" t="s">
        <v>398</v>
      </c>
      <c r="K73" s="175">
        <v>1</v>
      </c>
      <c r="L73" s="47"/>
      <c r="O73" s="333"/>
      <c r="P73" s="334"/>
      <c r="Q73" s="71">
        <v>241</v>
      </c>
      <c r="R73" s="72"/>
    </row>
    <row r="74" spans="1:18" ht="16.5" customHeight="1" x14ac:dyDescent="0.2">
      <c r="A74" s="63">
        <v>1</v>
      </c>
      <c r="B74" s="63" t="s">
        <v>1978</v>
      </c>
      <c r="C74" s="87" t="s">
        <v>5462</v>
      </c>
      <c r="D74" s="83"/>
      <c r="F74" s="335" t="s">
        <v>399</v>
      </c>
      <c r="G74" s="211" t="s">
        <v>398</v>
      </c>
      <c r="H74" s="67">
        <v>0.9</v>
      </c>
      <c r="I74" s="250"/>
      <c r="J74" s="69"/>
      <c r="K74" s="70"/>
      <c r="L74" s="47"/>
      <c r="O74" s="333"/>
      <c r="P74" s="334"/>
      <c r="Q74" s="71">
        <v>217</v>
      </c>
      <c r="R74" s="72"/>
    </row>
    <row r="75" spans="1:18" ht="16.5" customHeight="1" x14ac:dyDescent="0.2">
      <c r="A75" s="63">
        <v>1</v>
      </c>
      <c r="B75" s="63" t="s">
        <v>1979</v>
      </c>
      <c r="C75" s="87" t="s">
        <v>5463</v>
      </c>
      <c r="D75" s="83"/>
      <c r="F75" s="336"/>
      <c r="G75" s="226"/>
      <c r="H75" s="75"/>
      <c r="I75" s="251" t="s">
        <v>397</v>
      </c>
      <c r="J75" s="207" t="s">
        <v>398</v>
      </c>
      <c r="K75" s="175">
        <v>1</v>
      </c>
      <c r="L75" s="47"/>
      <c r="O75" s="227" t="s">
        <v>398</v>
      </c>
      <c r="P75" s="75">
        <v>0.7</v>
      </c>
      <c r="Q75" s="71">
        <v>217</v>
      </c>
      <c r="R75" s="72"/>
    </row>
    <row r="76" spans="1:18" ht="16.5" customHeight="1" x14ac:dyDescent="0.2">
      <c r="A76" s="53">
        <v>1</v>
      </c>
      <c r="B76" s="53">
        <v>7227</v>
      </c>
      <c r="C76" s="85" t="s">
        <v>5464</v>
      </c>
      <c r="D76" s="325" t="s">
        <v>432</v>
      </c>
      <c r="E76" s="394"/>
      <c r="F76" s="77"/>
      <c r="G76" s="210"/>
      <c r="H76" s="62"/>
      <c r="I76" s="249"/>
      <c r="J76" s="57"/>
      <c r="K76" s="58"/>
      <c r="L76" s="47"/>
      <c r="O76" s="77"/>
      <c r="P76" s="234"/>
      <c r="Q76" s="59">
        <v>431</v>
      </c>
      <c r="R76" s="60"/>
    </row>
    <row r="77" spans="1:18" ht="16.5" customHeight="1" x14ac:dyDescent="0.2">
      <c r="A77" s="53">
        <v>1</v>
      </c>
      <c r="B77" s="53">
        <v>7228</v>
      </c>
      <c r="C77" s="85" t="s">
        <v>5465</v>
      </c>
      <c r="D77" s="391"/>
      <c r="E77" s="390"/>
      <c r="F77" s="55"/>
      <c r="G77" s="203"/>
      <c r="H77" s="50"/>
      <c r="I77" s="248" t="s">
        <v>397</v>
      </c>
      <c r="J77" s="205" t="s">
        <v>398</v>
      </c>
      <c r="K77" s="241">
        <v>1</v>
      </c>
      <c r="L77" s="47"/>
      <c r="O77" s="47"/>
      <c r="P77" s="223"/>
      <c r="Q77" s="59">
        <v>431</v>
      </c>
      <c r="R77" s="60"/>
    </row>
    <row r="78" spans="1:18" ht="16.5" customHeight="1" x14ac:dyDescent="0.2">
      <c r="A78" s="53">
        <v>1</v>
      </c>
      <c r="B78" s="53">
        <v>7229</v>
      </c>
      <c r="C78" s="85" t="s">
        <v>5466</v>
      </c>
      <c r="D78" s="391"/>
      <c r="E78" s="390"/>
      <c r="F78" s="329" t="s">
        <v>399</v>
      </c>
      <c r="G78" s="210" t="s">
        <v>398</v>
      </c>
      <c r="H78" s="62">
        <v>0.9</v>
      </c>
      <c r="I78" s="249"/>
      <c r="J78" s="57"/>
      <c r="K78" s="58"/>
      <c r="L78" s="47"/>
      <c r="O78" s="47"/>
      <c r="P78" s="223"/>
      <c r="Q78" s="59">
        <v>389</v>
      </c>
      <c r="R78" s="60"/>
    </row>
    <row r="79" spans="1:18" ht="16.5" customHeight="1" x14ac:dyDescent="0.2">
      <c r="A79" s="53">
        <v>1</v>
      </c>
      <c r="B79" s="53">
        <v>7230</v>
      </c>
      <c r="C79" s="85" t="s">
        <v>5467</v>
      </c>
      <c r="D79" s="246">
        <v>345</v>
      </c>
      <c r="E79" s="235" t="s">
        <v>394</v>
      </c>
      <c r="F79" s="330"/>
      <c r="G79" s="203"/>
      <c r="H79" s="50"/>
      <c r="I79" s="248" t="s">
        <v>397</v>
      </c>
      <c r="J79" s="205" t="s">
        <v>398</v>
      </c>
      <c r="K79" s="241">
        <v>1</v>
      </c>
      <c r="L79" s="47"/>
      <c r="O79" s="47"/>
      <c r="P79" s="223"/>
      <c r="Q79" s="59">
        <v>389</v>
      </c>
      <c r="R79" s="60"/>
    </row>
    <row r="80" spans="1:18" ht="16.5" customHeight="1" x14ac:dyDescent="0.2">
      <c r="A80" s="63">
        <v>1</v>
      </c>
      <c r="B80" s="63" t="s">
        <v>1980</v>
      </c>
      <c r="C80" s="87" t="s">
        <v>5468</v>
      </c>
      <c r="D80" s="83"/>
      <c r="F80" s="65"/>
      <c r="G80" s="211"/>
      <c r="H80" s="67"/>
      <c r="I80" s="250"/>
      <c r="J80" s="69"/>
      <c r="K80" s="70"/>
      <c r="L80" s="47"/>
      <c r="O80" s="331" t="s">
        <v>400</v>
      </c>
      <c r="P80" s="332"/>
      <c r="Q80" s="71">
        <v>302</v>
      </c>
      <c r="R80" s="72"/>
    </row>
    <row r="81" spans="1:18" ht="16.5" customHeight="1" x14ac:dyDescent="0.2">
      <c r="A81" s="63">
        <v>1</v>
      </c>
      <c r="B81" s="63" t="s">
        <v>1981</v>
      </c>
      <c r="C81" s="87" t="s">
        <v>5469</v>
      </c>
      <c r="D81" s="83"/>
      <c r="F81" s="73"/>
      <c r="G81" s="226"/>
      <c r="H81" s="75"/>
      <c r="I81" s="251" t="s">
        <v>397</v>
      </c>
      <c r="J81" s="207" t="s">
        <v>398</v>
      </c>
      <c r="K81" s="175">
        <v>1</v>
      </c>
      <c r="L81" s="47"/>
      <c r="O81" s="333"/>
      <c r="P81" s="334"/>
      <c r="Q81" s="71">
        <v>302</v>
      </c>
      <c r="R81" s="72"/>
    </row>
    <row r="82" spans="1:18" ht="16.5" customHeight="1" x14ac:dyDescent="0.2">
      <c r="A82" s="63">
        <v>1</v>
      </c>
      <c r="B82" s="63" t="s">
        <v>1982</v>
      </c>
      <c r="C82" s="87" t="s">
        <v>5470</v>
      </c>
      <c r="D82" s="83"/>
      <c r="F82" s="335" t="s">
        <v>399</v>
      </c>
      <c r="G82" s="211" t="s">
        <v>398</v>
      </c>
      <c r="H82" s="67">
        <v>0.9</v>
      </c>
      <c r="I82" s="250"/>
      <c r="J82" s="69"/>
      <c r="K82" s="70"/>
      <c r="L82" s="47"/>
      <c r="O82" s="333"/>
      <c r="P82" s="334"/>
      <c r="Q82" s="71">
        <v>272</v>
      </c>
      <c r="R82" s="72"/>
    </row>
    <row r="83" spans="1:18" ht="16.5" customHeight="1" x14ac:dyDescent="0.2">
      <c r="A83" s="63">
        <v>1</v>
      </c>
      <c r="B83" s="63" t="s">
        <v>1983</v>
      </c>
      <c r="C83" s="87" t="s">
        <v>5471</v>
      </c>
      <c r="D83" s="124"/>
      <c r="E83" s="49"/>
      <c r="F83" s="336"/>
      <c r="G83" s="226"/>
      <c r="H83" s="75"/>
      <c r="I83" s="251" t="s">
        <v>397</v>
      </c>
      <c r="J83" s="207" t="s">
        <v>398</v>
      </c>
      <c r="K83" s="175">
        <v>1</v>
      </c>
      <c r="L83" s="47"/>
      <c r="N83" s="223"/>
      <c r="O83" s="227" t="s">
        <v>398</v>
      </c>
      <c r="P83" s="75">
        <v>0.7</v>
      </c>
      <c r="Q83" s="71">
        <v>272</v>
      </c>
      <c r="R83" s="72"/>
    </row>
    <row r="84" spans="1:18" ht="16.5" customHeight="1" x14ac:dyDescent="0.2">
      <c r="A84" s="44">
        <v>1</v>
      </c>
      <c r="B84" s="44">
        <v>7231</v>
      </c>
      <c r="C84" s="45" t="s">
        <v>5472</v>
      </c>
      <c r="D84" s="327" t="s">
        <v>433</v>
      </c>
      <c r="E84" s="390"/>
      <c r="F84" s="47"/>
      <c r="I84" s="80"/>
      <c r="J84" s="49"/>
      <c r="K84" s="50"/>
      <c r="L84" s="47"/>
      <c r="N84" s="223"/>
      <c r="O84" s="47"/>
      <c r="P84" s="223"/>
      <c r="Q84" s="51">
        <v>518</v>
      </c>
      <c r="R84" s="60"/>
    </row>
    <row r="85" spans="1:18" ht="16.5" customHeight="1" x14ac:dyDescent="0.2">
      <c r="A85" s="53">
        <v>1</v>
      </c>
      <c r="B85" s="53">
        <v>7232</v>
      </c>
      <c r="C85" s="85" t="s">
        <v>5473</v>
      </c>
      <c r="D85" s="391"/>
      <c r="E85" s="390"/>
      <c r="F85" s="55"/>
      <c r="G85" s="203"/>
      <c r="H85" s="50"/>
      <c r="I85" s="248" t="s">
        <v>397</v>
      </c>
      <c r="J85" s="205" t="s">
        <v>398</v>
      </c>
      <c r="K85" s="241">
        <v>1</v>
      </c>
      <c r="L85" s="47"/>
      <c r="N85" s="223"/>
      <c r="O85" s="47"/>
      <c r="P85" s="223"/>
      <c r="Q85" s="59">
        <v>518</v>
      </c>
      <c r="R85" s="60"/>
    </row>
    <row r="86" spans="1:18" ht="16.5" customHeight="1" x14ac:dyDescent="0.2">
      <c r="A86" s="53">
        <v>1</v>
      </c>
      <c r="B86" s="53">
        <v>7233</v>
      </c>
      <c r="C86" s="85" t="s">
        <v>5474</v>
      </c>
      <c r="D86" s="391"/>
      <c r="E86" s="390"/>
      <c r="F86" s="329" t="s">
        <v>399</v>
      </c>
      <c r="G86" s="210" t="s">
        <v>398</v>
      </c>
      <c r="H86" s="62">
        <v>0.9</v>
      </c>
      <c r="I86" s="249"/>
      <c r="J86" s="57"/>
      <c r="K86" s="58"/>
      <c r="L86" s="47"/>
      <c r="O86" s="47"/>
      <c r="P86" s="223"/>
      <c r="Q86" s="59">
        <v>466</v>
      </c>
      <c r="R86" s="60"/>
    </row>
    <row r="87" spans="1:18" ht="16.5" customHeight="1" x14ac:dyDescent="0.2">
      <c r="A87" s="53">
        <v>1</v>
      </c>
      <c r="B87" s="53">
        <v>7234</v>
      </c>
      <c r="C87" s="85" t="s">
        <v>5475</v>
      </c>
      <c r="D87" s="246">
        <v>414</v>
      </c>
      <c r="E87" s="235" t="s">
        <v>394</v>
      </c>
      <c r="F87" s="330"/>
      <c r="G87" s="203"/>
      <c r="H87" s="50"/>
      <c r="I87" s="248" t="s">
        <v>397</v>
      </c>
      <c r="J87" s="205" t="s">
        <v>398</v>
      </c>
      <c r="K87" s="241">
        <v>1</v>
      </c>
      <c r="L87" s="47"/>
      <c r="O87" s="47"/>
      <c r="P87" s="223"/>
      <c r="Q87" s="59">
        <v>466</v>
      </c>
      <c r="R87" s="60"/>
    </row>
    <row r="88" spans="1:18" ht="16.5" customHeight="1" x14ac:dyDescent="0.2">
      <c r="A88" s="63">
        <v>1</v>
      </c>
      <c r="B88" s="63" t="s">
        <v>1984</v>
      </c>
      <c r="C88" s="87" t="s">
        <v>5476</v>
      </c>
      <c r="D88" s="83"/>
      <c r="F88" s="65"/>
      <c r="G88" s="211"/>
      <c r="H88" s="67"/>
      <c r="I88" s="250"/>
      <c r="J88" s="69"/>
      <c r="K88" s="70"/>
      <c r="L88" s="47"/>
      <c r="O88" s="331" t="s">
        <v>400</v>
      </c>
      <c r="P88" s="332"/>
      <c r="Q88" s="71">
        <v>363</v>
      </c>
      <c r="R88" s="72"/>
    </row>
    <row r="89" spans="1:18" ht="16.5" customHeight="1" x14ac:dyDescent="0.2">
      <c r="A89" s="63">
        <v>1</v>
      </c>
      <c r="B89" s="63" t="s">
        <v>1985</v>
      </c>
      <c r="C89" s="87" t="s">
        <v>5477</v>
      </c>
      <c r="D89" s="83"/>
      <c r="F89" s="73"/>
      <c r="G89" s="226"/>
      <c r="H89" s="75"/>
      <c r="I89" s="251" t="s">
        <v>397</v>
      </c>
      <c r="J89" s="207" t="s">
        <v>398</v>
      </c>
      <c r="K89" s="175">
        <v>1</v>
      </c>
      <c r="L89" s="47"/>
      <c r="O89" s="333"/>
      <c r="P89" s="334"/>
      <c r="Q89" s="71">
        <v>363</v>
      </c>
      <c r="R89" s="72"/>
    </row>
    <row r="90" spans="1:18" ht="16.5" customHeight="1" x14ac:dyDescent="0.2">
      <c r="A90" s="63">
        <v>1</v>
      </c>
      <c r="B90" s="63" t="s">
        <v>1986</v>
      </c>
      <c r="C90" s="87" t="s">
        <v>5478</v>
      </c>
      <c r="D90" s="83"/>
      <c r="F90" s="335" t="s">
        <v>399</v>
      </c>
      <c r="G90" s="211" t="s">
        <v>398</v>
      </c>
      <c r="H90" s="67">
        <v>0.9</v>
      </c>
      <c r="I90" s="250"/>
      <c r="J90" s="69"/>
      <c r="K90" s="70"/>
      <c r="L90" s="47"/>
      <c r="O90" s="333"/>
      <c r="P90" s="334"/>
      <c r="Q90" s="71">
        <v>326</v>
      </c>
      <c r="R90" s="72"/>
    </row>
    <row r="91" spans="1:18" ht="16.5" customHeight="1" x14ac:dyDescent="0.2">
      <c r="A91" s="63">
        <v>1</v>
      </c>
      <c r="B91" s="63" t="s">
        <v>1987</v>
      </c>
      <c r="C91" s="87" t="s">
        <v>5479</v>
      </c>
      <c r="D91" s="83"/>
      <c r="F91" s="336"/>
      <c r="G91" s="226"/>
      <c r="H91" s="75"/>
      <c r="I91" s="251" t="s">
        <v>397</v>
      </c>
      <c r="J91" s="207" t="s">
        <v>398</v>
      </c>
      <c r="K91" s="175">
        <v>1</v>
      </c>
      <c r="L91" s="47"/>
      <c r="O91" s="227" t="s">
        <v>398</v>
      </c>
      <c r="P91" s="75">
        <v>0.7</v>
      </c>
      <c r="Q91" s="71">
        <v>326</v>
      </c>
      <c r="R91" s="72"/>
    </row>
    <row r="92" spans="1:18" ht="16.5" customHeight="1" x14ac:dyDescent="0.2">
      <c r="A92" s="53">
        <v>1</v>
      </c>
      <c r="B92" s="53">
        <v>7235</v>
      </c>
      <c r="C92" s="85" t="s">
        <v>5480</v>
      </c>
      <c r="D92" s="325" t="s">
        <v>434</v>
      </c>
      <c r="E92" s="394"/>
      <c r="F92" s="77"/>
      <c r="G92" s="210"/>
      <c r="H92" s="62"/>
      <c r="I92" s="249"/>
      <c r="J92" s="57"/>
      <c r="K92" s="58"/>
      <c r="L92" s="47"/>
      <c r="O92" s="77"/>
      <c r="P92" s="234"/>
      <c r="Q92" s="59">
        <v>604</v>
      </c>
      <c r="R92" s="60"/>
    </row>
    <row r="93" spans="1:18" ht="16.5" customHeight="1" x14ac:dyDescent="0.2">
      <c r="A93" s="53">
        <v>1</v>
      </c>
      <c r="B93" s="53">
        <v>7236</v>
      </c>
      <c r="C93" s="85" t="s">
        <v>5481</v>
      </c>
      <c r="D93" s="391"/>
      <c r="E93" s="390"/>
      <c r="F93" s="55"/>
      <c r="G93" s="203"/>
      <c r="H93" s="50"/>
      <c r="I93" s="248" t="s">
        <v>397</v>
      </c>
      <c r="J93" s="205" t="s">
        <v>398</v>
      </c>
      <c r="K93" s="241">
        <v>1</v>
      </c>
      <c r="L93" s="47"/>
      <c r="O93" s="47"/>
      <c r="P93" s="223"/>
      <c r="Q93" s="59">
        <v>604</v>
      </c>
      <c r="R93" s="60"/>
    </row>
    <row r="94" spans="1:18" ht="16.5" customHeight="1" x14ac:dyDescent="0.2">
      <c r="A94" s="53">
        <v>1</v>
      </c>
      <c r="B94" s="53">
        <v>7237</v>
      </c>
      <c r="C94" s="85" t="s">
        <v>5482</v>
      </c>
      <c r="D94" s="391"/>
      <c r="E94" s="390"/>
      <c r="F94" s="329" t="s">
        <v>399</v>
      </c>
      <c r="G94" s="210" t="s">
        <v>398</v>
      </c>
      <c r="H94" s="62">
        <v>0.9</v>
      </c>
      <c r="I94" s="249"/>
      <c r="J94" s="57"/>
      <c r="K94" s="58"/>
      <c r="L94" s="47"/>
      <c r="O94" s="47"/>
      <c r="P94" s="223"/>
      <c r="Q94" s="59">
        <v>544</v>
      </c>
      <c r="R94" s="60"/>
    </row>
    <row r="95" spans="1:18" ht="16.5" customHeight="1" x14ac:dyDescent="0.2">
      <c r="A95" s="53">
        <v>1</v>
      </c>
      <c r="B95" s="53">
        <v>7238</v>
      </c>
      <c r="C95" s="85" t="s">
        <v>5483</v>
      </c>
      <c r="D95" s="246">
        <v>483</v>
      </c>
      <c r="E95" s="235" t="s">
        <v>394</v>
      </c>
      <c r="F95" s="330"/>
      <c r="G95" s="203"/>
      <c r="H95" s="50"/>
      <c r="I95" s="248" t="s">
        <v>397</v>
      </c>
      <c r="J95" s="205" t="s">
        <v>398</v>
      </c>
      <c r="K95" s="241">
        <v>1</v>
      </c>
      <c r="L95" s="47"/>
      <c r="O95" s="47"/>
      <c r="P95" s="223"/>
      <c r="Q95" s="59">
        <v>544</v>
      </c>
      <c r="R95" s="60"/>
    </row>
    <row r="96" spans="1:18" ht="16.5" customHeight="1" x14ac:dyDescent="0.2">
      <c r="A96" s="63">
        <v>1</v>
      </c>
      <c r="B96" s="63" t="s">
        <v>1988</v>
      </c>
      <c r="C96" s="87" t="s">
        <v>5484</v>
      </c>
      <c r="D96" s="83"/>
      <c r="F96" s="65"/>
      <c r="G96" s="211"/>
      <c r="H96" s="67"/>
      <c r="I96" s="250"/>
      <c r="J96" s="69"/>
      <c r="K96" s="70"/>
      <c r="L96" s="47"/>
      <c r="O96" s="331" t="s">
        <v>400</v>
      </c>
      <c r="P96" s="332"/>
      <c r="Q96" s="71">
        <v>423</v>
      </c>
      <c r="R96" s="72"/>
    </row>
    <row r="97" spans="1:18" ht="16.5" customHeight="1" x14ac:dyDescent="0.2">
      <c r="A97" s="63">
        <v>1</v>
      </c>
      <c r="B97" s="63" t="s">
        <v>1989</v>
      </c>
      <c r="C97" s="87" t="s">
        <v>5485</v>
      </c>
      <c r="D97" s="83"/>
      <c r="F97" s="73"/>
      <c r="G97" s="226"/>
      <c r="H97" s="75"/>
      <c r="I97" s="251" t="s">
        <v>397</v>
      </c>
      <c r="J97" s="207" t="s">
        <v>398</v>
      </c>
      <c r="K97" s="175">
        <v>1</v>
      </c>
      <c r="L97" s="47"/>
      <c r="O97" s="333"/>
      <c r="P97" s="334"/>
      <c r="Q97" s="71">
        <v>423</v>
      </c>
      <c r="R97" s="72"/>
    </row>
    <row r="98" spans="1:18" ht="16.5" customHeight="1" x14ac:dyDescent="0.2">
      <c r="A98" s="63">
        <v>1</v>
      </c>
      <c r="B98" s="63" t="s">
        <v>1990</v>
      </c>
      <c r="C98" s="87" t="s">
        <v>5486</v>
      </c>
      <c r="D98" s="83"/>
      <c r="F98" s="335" t="s">
        <v>399</v>
      </c>
      <c r="G98" s="211" t="s">
        <v>398</v>
      </c>
      <c r="H98" s="67">
        <v>0.9</v>
      </c>
      <c r="I98" s="250"/>
      <c r="J98" s="69"/>
      <c r="K98" s="70"/>
      <c r="L98" s="47"/>
      <c r="O98" s="333"/>
      <c r="P98" s="334"/>
      <c r="Q98" s="71">
        <v>381</v>
      </c>
      <c r="R98" s="72"/>
    </row>
    <row r="99" spans="1:18" ht="16.5" customHeight="1" x14ac:dyDescent="0.2">
      <c r="A99" s="63">
        <v>1</v>
      </c>
      <c r="B99" s="63" t="s">
        <v>1991</v>
      </c>
      <c r="C99" s="87" t="s">
        <v>5487</v>
      </c>
      <c r="D99" s="83"/>
      <c r="F99" s="336"/>
      <c r="G99" s="226"/>
      <c r="H99" s="75"/>
      <c r="I99" s="251" t="s">
        <v>397</v>
      </c>
      <c r="J99" s="207" t="s">
        <v>398</v>
      </c>
      <c r="K99" s="175">
        <v>1</v>
      </c>
      <c r="L99" s="47"/>
      <c r="O99" s="227" t="s">
        <v>398</v>
      </c>
      <c r="P99" s="75">
        <v>0.7</v>
      </c>
      <c r="Q99" s="71">
        <v>381</v>
      </c>
      <c r="R99" s="72"/>
    </row>
    <row r="100" spans="1:18" ht="16.5" customHeight="1" x14ac:dyDescent="0.2">
      <c r="A100" s="53">
        <v>1</v>
      </c>
      <c r="B100" s="53">
        <v>7239</v>
      </c>
      <c r="C100" s="85" t="s">
        <v>5488</v>
      </c>
      <c r="D100" s="325" t="s">
        <v>435</v>
      </c>
      <c r="E100" s="394"/>
      <c r="F100" s="77"/>
      <c r="G100" s="210"/>
      <c r="H100" s="62"/>
      <c r="I100" s="249"/>
      <c r="J100" s="57"/>
      <c r="K100" s="58"/>
      <c r="L100" s="47"/>
      <c r="O100" s="77"/>
      <c r="P100" s="234"/>
      <c r="Q100" s="59">
        <v>690</v>
      </c>
      <c r="R100" s="60"/>
    </row>
    <row r="101" spans="1:18" ht="16.5" customHeight="1" x14ac:dyDescent="0.2">
      <c r="A101" s="53">
        <v>1</v>
      </c>
      <c r="B101" s="53">
        <v>7240</v>
      </c>
      <c r="C101" s="85" t="s">
        <v>5489</v>
      </c>
      <c r="D101" s="391"/>
      <c r="E101" s="390"/>
      <c r="F101" s="55"/>
      <c r="G101" s="203"/>
      <c r="H101" s="50"/>
      <c r="I101" s="248" t="s">
        <v>397</v>
      </c>
      <c r="J101" s="205" t="s">
        <v>398</v>
      </c>
      <c r="K101" s="241">
        <v>1</v>
      </c>
      <c r="L101" s="47"/>
      <c r="O101" s="47"/>
      <c r="P101" s="223"/>
      <c r="Q101" s="59">
        <v>690</v>
      </c>
      <c r="R101" s="60"/>
    </row>
    <row r="102" spans="1:18" ht="16.5" customHeight="1" x14ac:dyDescent="0.2">
      <c r="A102" s="53">
        <v>1</v>
      </c>
      <c r="B102" s="53">
        <v>7241</v>
      </c>
      <c r="C102" s="85" t="s">
        <v>5490</v>
      </c>
      <c r="D102" s="391"/>
      <c r="E102" s="390"/>
      <c r="F102" s="329" t="s">
        <v>399</v>
      </c>
      <c r="G102" s="210" t="s">
        <v>398</v>
      </c>
      <c r="H102" s="62">
        <v>0.9</v>
      </c>
      <c r="I102" s="249"/>
      <c r="J102" s="57"/>
      <c r="K102" s="58"/>
      <c r="L102" s="47"/>
      <c r="O102" s="47"/>
      <c r="P102" s="223"/>
      <c r="Q102" s="59">
        <v>621</v>
      </c>
      <c r="R102" s="60"/>
    </row>
    <row r="103" spans="1:18" ht="16.5" customHeight="1" x14ac:dyDescent="0.2">
      <c r="A103" s="53">
        <v>1</v>
      </c>
      <c r="B103" s="53">
        <v>7242</v>
      </c>
      <c r="C103" s="85" t="s">
        <v>5491</v>
      </c>
      <c r="D103" s="246">
        <v>552</v>
      </c>
      <c r="E103" s="235" t="s">
        <v>394</v>
      </c>
      <c r="F103" s="330"/>
      <c r="G103" s="203"/>
      <c r="H103" s="50"/>
      <c r="I103" s="248" t="s">
        <v>397</v>
      </c>
      <c r="J103" s="205" t="s">
        <v>398</v>
      </c>
      <c r="K103" s="241">
        <v>1</v>
      </c>
      <c r="L103" s="47"/>
      <c r="O103" s="47"/>
      <c r="P103" s="223"/>
      <c r="Q103" s="59">
        <v>621</v>
      </c>
      <c r="R103" s="60"/>
    </row>
    <row r="104" spans="1:18" ht="16.5" customHeight="1" x14ac:dyDescent="0.2">
      <c r="A104" s="63">
        <v>1</v>
      </c>
      <c r="B104" s="63" t="s">
        <v>1992</v>
      </c>
      <c r="C104" s="87" t="s">
        <v>5492</v>
      </c>
      <c r="D104" s="83"/>
      <c r="F104" s="65"/>
      <c r="G104" s="211"/>
      <c r="H104" s="67"/>
      <c r="I104" s="250"/>
      <c r="J104" s="69"/>
      <c r="K104" s="70"/>
      <c r="L104" s="47"/>
      <c r="O104" s="331" t="s">
        <v>400</v>
      </c>
      <c r="P104" s="332"/>
      <c r="Q104" s="71">
        <v>483</v>
      </c>
      <c r="R104" s="72"/>
    </row>
    <row r="105" spans="1:18" ht="16.5" customHeight="1" x14ac:dyDescent="0.2">
      <c r="A105" s="63">
        <v>1</v>
      </c>
      <c r="B105" s="63" t="s">
        <v>1993</v>
      </c>
      <c r="C105" s="87" t="s">
        <v>5493</v>
      </c>
      <c r="D105" s="83"/>
      <c r="F105" s="73"/>
      <c r="G105" s="226"/>
      <c r="H105" s="75"/>
      <c r="I105" s="251" t="s">
        <v>397</v>
      </c>
      <c r="J105" s="207" t="s">
        <v>398</v>
      </c>
      <c r="K105" s="175">
        <v>1</v>
      </c>
      <c r="L105" s="47"/>
      <c r="O105" s="333"/>
      <c r="P105" s="334"/>
      <c r="Q105" s="71">
        <v>483</v>
      </c>
      <c r="R105" s="72"/>
    </row>
    <row r="106" spans="1:18" ht="16.5" customHeight="1" x14ac:dyDescent="0.2">
      <c r="A106" s="63">
        <v>1</v>
      </c>
      <c r="B106" s="63" t="s">
        <v>1994</v>
      </c>
      <c r="C106" s="87" t="s">
        <v>5494</v>
      </c>
      <c r="D106" s="83"/>
      <c r="F106" s="335" t="s">
        <v>399</v>
      </c>
      <c r="G106" s="211" t="s">
        <v>398</v>
      </c>
      <c r="H106" s="67">
        <v>0.9</v>
      </c>
      <c r="I106" s="250"/>
      <c r="J106" s="69"/>
      <c r="K106" s="70"/>
      <c r="L106" s="47"/>
      <c r="O106" s="333"/>
      <c r="P106" s="334"/>
      <c r="Q106" s="71">
        <v>435</v>
      </c>
      <c r="R106" s="72"/>
    </row>
    <row r="107" spans="1:18" ht="16.5" customHeight="1" x14ac:dyDescent="0.2">
      <c r="A107" s="63">
        <v>1</v>
      </c>
      <c r="B107" s="63" t="s">
        <v>1995</v>
      </c>
      <c r="C107" s="87" t="s">
        <v>5495</v>
      </c>
      <c r="D107" s="83"/>
      <c r="F107" s="336"/>
      <c r="G107" s="226"/>
      <c r="H107" s="75"/>
      <c r="I107" s="251" t="s">
        <v>397</v>
      </c>
      <c r="J107" s="207" t="s">
        <v>398</v>
      </c>
      <c r="K107" s="175">
        <v>1</v>
      </c>
      <c r="L107" s="47"/>
      <c r="O107" s="227" t="s">
        <v>398</v>
      </c>
      <c r="P107" s="75">
        <v>0.7</v>
      </c>
      <c r="Q107" s="71">
        <v>435</v>
      </c>
      <c r="R107" s="72"/>
    </row>
    <row r="108" spans="1:18" ht="16.5" customHeight="1" x14ac:dyDescent="0.2">
      <c r="A108" s="53">
        <v>1</v>
      </c>
      <c r="B108" s="53">
        <v>7243</v>
      </c>
      <c r="C108" s="85" t="s">
        <v>5496</v>
      </c>
      <c r="D108" s="325" t="s">
        <v>436</v>
      </c>
      <c r="E108" s="394"/>
      <c r="F108" s="77"/>
      <c r="G108" s="210"/>
      <c r="H108" s="62"/>
      <c r="I108" s="249"/>
      <c r="J108" s="57"/>
      <c r="K108" s="58"/>
      <c r="L108" s="47"/>
      <c r="O108" s="77"/>
      <c r="P108" s="234"/>
      <c r="Q108" s="59">
        <v>776</v>
      </c>
      <c r="R108" s="60"/>
    </row>
    <row r="109" spans="1:18" ht="16.5" customHeight="1" x14ac:dyDescent="0.2">
      <c r="A109" s="53">
        <v>1</v>
      </c>
      <c r="B109" s="53">
        <v>7244</v>
      </c>
      <c r="C109" s="85" t="s">
        <v>5497</v>
      </c>
      <c r="D109" s="391"/>
      <c r="E109" s="390"/>
      <c r="F109" s="55"/>
      <c r="G109" s="203"/>
      <c r="H109" s="50"/>
      <c r="I109" s="248" t="s">
        <v>397</v>
      </c>
      <c r="J109" s="205" t="s">
        <v>398</v>
      </c>
      <c r="K109" s="241">
        <v>1</v>
      </c>
      <c r="L109" s="47"/>
      <c r="O109" s="47"/>
      <c r="P109" s="223"/>
      <c r="Q109" s="59">
        <v>776</v>
      </c>
      <c r="R109" s="60"/>
    </row>
    <row r="110" spans="1:18" ht="16.5" customHeight="1" x14ac:dyDescent="0.2">
      <c r="A110" s="53">
        <v>1</v>
      </c>
      <c r="B110" s="53">
        <v>7245</v>
      </c>
      <c r="C110" s="85" t="s">
        <v>5498</v>
      </c>
      <c r="D110" s="391"/>
      <c r="E110" s="390"/>
      <c r="F110" s="329" t="s">
        <v>399</v>
      </c>
      <c r="G110" s="210" t="s">
        <v>398</v>
      </c>
      <c r="H110" s="62">
        <v>0.9</v>
      </c>
      <c r="I110" s="249"/>
      <c r="J110" s="57"/>
      <c r="K110" s="58"/>
      <c r="L110" s="47"/>
      <c r="O110" s="47"/>
      <c r="P110" s="223"/>
      <c r="Q110" s="59">
        <v>699</v>
      </c>
      <c r="R110" s="60"/>
    </row>
    <row r="111" spans="1:18" ht="16.5" customHeight="1" x14ac:dyDescent="0.2">
      <c r="A111" s="53">
        <v>1</v>
      </c>
      <c r="B111" s="53">
        <v>7246</v>
      </c>
      <c r="C111" s="85" t="s">
        <v>5499</v>
      </c>
      <c r="D111" s="246">
        <v>621</v>
      </c>
      <c r="E111" s="235" t="s">
        <v>394</v>
      </c>
      <c r="F111" s="330"/>
      <c r="G111" s="203"/>
      <c r="H111" s="50"/>
      <c r="I111" s="248" t="s">
        <v>397</v>
      </c>
      <c r="J111" s="205" t="s">
        <v>398</v>
      </c>
      <c r="K111" s="241">
        <v>1</v>
      </c>
      <c r="L111" s="47"/>
      <c r="O111" s="47"/>
      <c r="P111" s="223"/>
      <c r="Q111" s="59">
        <v>699</v>
      </c>
      <c r="R111" s="60"/>
    </row>
    <row r="112" spans="1:18" ht="16.5" customHeight="1" x14ac:dyDescent="0.2">
      <c r="A112" s="63">
        <v>1</v>
      </c>
      <c r="B112" s="63" t="s">
        <v>1996</v>
      </c>
      <c r="C112" s="87" t="s">
        <v>5500</v>
      </c>
      <c r="D112" s="83"/>
      <c r="F112" s="65"/>
      <c r="G112" s="211"/>
      <c r="H112" s="67"/>
      <c r="I112" s="250"/>
      <c r="J112" s="69"/>
      <c r="K112" s="70"/>
      <c r="L112" s="47"/>
      <c r="O112" s="331" t="s">
        <v>400</v>
      </c>
      <c r="P112" s="332"/>
      <c r="Q112" s="71">
        <v>543</v>
      </c>
      <c r="R112" s="72"/>
    </row>
    <row r="113" spans="1:18" ht="16.5" customHeight="1" x14ac:dyDescent="0.2">
      <c r="A113" s="63">
        <v>1</v>
      </c>
      <c r="B113" s="63" t="s">
        <v>1997</v>
      </c>
      <c r="C113" s="87" t="s">
        <v>5501</v>
      </c>
      <c r="D113" s="83"/>
      <c r="F113" s="73"/>
      <c r="G113" s="226"/>
      <c r="H113" s="75"/>
      <c r="I113" s="251" t="s">
        <v>397</v>
      </c>
      <c r="J113" s="207" t="s">
        <v>398</v>
      </c>
      <c r="K113" s="175">
        <v>1</v>
      </c>
      <c r="L113" s="47"/>
      <c r="O113" s="333"/>
      <c r="P113" s="334"/>
      <c r="Q113" s="71">
        <v>543</v>
      </c>
      <c r="R113" s="72"/>
    </row>
    <row r="114" spans="1:18" ht="16.5" customHeight="1" x14ac:dyDescent="0.2">
      <c r="A114" s="63">
        <v>1</v>
      </c>
      <c r="B114" s="63" t="s">
        <v>1998</v>
      </c>
      <c r="C114" s="87" t="s">
        <v>5502</v>
      </c>
      <c r="D114" s="83"/>
      <c r="F114" s="335" t="s">
        <v>399</v>
      </c>
      <c r="G114" s="211" t="s">
        <v>398</v>
      </c>
      <c r="H114" s="67">
        <v>0.9</v>
      </c>
      <c r="I114" s="250"/>
      <c r="J114" s="69"/>
      <c r="K114" s="70"/>
      <c r="L114" s="47"/>
      <c r="O114" s="333"/>
      <c r="P114" s="334"/>
      <c r="Q114" s="71">
        <v>489</v>
      </c>
      <c r="R114" s="72"/>
    </row>
    <row r="115" spans="1:18" ht="16.5" customHeight="1" x14ac:dyDescent="0.2">
      <c r="A115" s="63">
        <v>1</v>
      </c>
      <c r="B115" s="63" t="s">
        <v>1999</v>
      </c>
      <c r="C115" s="87" t="s">
        <v>5503</v>
      </c>
      <c r="D115" s="83"/>
      <c r="F115" s="336"/>
      <c r="G115" s="226"/>
      <c r="H115" s="75"/>
      <c r="I115" s="251" t="s">
        <v>397</v>
      </c>
      <c r="J115" s="207" t="s">
        <v>398</v>
      </c>
      <c r="K115" s="175">
        <v>1</v>
      </c>
      <c r="L115" s="47"/>
      <c r="O115" s="227" t="s">
        <v>398</v>
      </c>
      <c r="P115" s="75">
        <v>0.7</v>
      </c>
      <c r="Q115" s="71">
        <v>489</v>
      </c>
      <c r="R115" s="72"/>
    </row>
    <row r="116" spans="1:18" ht="16.5" customHeight="1" x14ac:dyDescent="0.2">
      <c r="A116" s="53">
        <v>1</v>
      </c>
      <c r="B116" s="53">
        <v>7247</v>
      </c>
      <c r="C116" s="85" t="s">
        <v>5504</v>
      </c>
      <c r="D116" s="325" t="s">
        <v>437</v>
      </c>
      <c r="E116" s="394"/>
      <c r="F116" s="77"/>
      <c r="G116" s="210"/>
      <c r="H116" s="62"/>
      <c r="I116" s="249"/>
      <c r="J116" s="57"/>
      <c r="K116" s="58"/>
      <c r="L116" s="47"/>
      <c r="O116" s="77"/>
      <c r="P116" s="234"/>
      <c r="Q116" s="59">
        <v>863</v>
      </c>
      <c r="R116" s="60"/>
    </row>
    <row r="117" spans="1:18" ht="16.5" customHeight="1" x14ac:dyDescent="0.2">
      <c r="A117" s="53">
        <v>1</v>
      </c>
      <c r="B117" s="53">
        <v>7248</v>
      </c>
      <c r="C117" s="85" t="s">
        <v>5505</v>
      </c>
      <c r="D117" s="391"/>
      <c r="E117" s="390"/>
      <c r="F117" s="55"/>
      <c r="G117" s="203"/>
      <c r="H117" s="50"/>
      <c r="I117" s="248" t="s">
        <v>397</v>
      </c>
      <c r="J117" s="205" t="s">
        <v>398</v>
      </c>
      <c r="K117" s="241">
        <v>1</v>
      </c>
      <c r="L117" s="47"/>
      <c r="O117" s="47"/>
      <c r="P117" s="223"/>
      <c r="Q117" s="59">
        <v>863</v>
      </c>
      <c r="R117" s="60"/>
    </row>
    <row r="118" spans="1:18" ht="16.5" customHeight="1" x14ac:dyDescent="0.2">
      <c r="A118" s="53">
        <v>1</v>
      </c>
      <c r="B118" s="53">
        <v>7249</v>
      </c>
      <c r="C118" s="85" t="s">
        <v>5506</v>
      </c>
      <c r="D118" s="391"/>
      <c r="E118" s="390"/>
      <c r="F118" s="329" t="s">
        <v>399</v>
      </c>
      <c r="G118" s="210" t="s">
        <v>398</v>
      </c>
      <c r="H118" s="62">
        <v>0.9</v>
      </c>
      <c r="I118" s="249"/>
      <c r="J118" s="57"/>
      <c r="K118" s="58"/>
      <c r="L118" s="47"/>
      <c r="O118" s="47"/>
      <c r="P118" s="223"/>
      <c r="Q118" s="59">
        <v>776</v>
      </c>
      <c r="R118" s="60"/>
    </row>
    <row r="119" spans="1:18" ht="16.5" customHeight="1" x14ac:dyDescent="0.2">
      <c r="A119" s="53">
        <v>1</v>
      </c>
      <c r="B119" s="53">
        <v>7250</v>
      </c>
      <c r="C119" s="85" t="s">
        <v>5507</v>
      </c>
      <c r="D119" s="246">
        <v>690</v>
      </c>
      <c r="E119" s="235" t="s">
        <v>394</v>
      </c>
      <c r="F119" s="330"/>
      <c r="G119" s="203"/>
      <c r="H119" s="50"/>
      <c r="I119" s="248" t="s">
        <v>397</v>
      </c>
      <c r="J119" s="205" t="s">
        <v>398</v>
      </c>
      <c r="K119" s="241">
        <v>1</v>
      </c>
      <c r="L119" s="47"/>
      <c r="O119" s="47"/>
      <c r="P119" s="223"/>
      <c r="Q119" s="59">
        <v>776</v>
      </c>
      <c r="R119" s="60"/>
    </row>
    <row r="120" spans="1:18" ht="16.5" customHeight="1" x14ac:dyDescent="0.2">
      <c r="A120" s="63">
        <v>1</v>
      </c>
      <c r="B120" s="63" t="s">
        <v>2000</v>
      </c>
      <c r="C120" s="87" t="s">
        <v>5508</v>
      </c>
      <c r="D120" s="83"/>
      <c r="F120" s="65"/>
      <c r="G120" s="211"/>
      <c r="H120" s="67"/>
      <c r="I120" s="250"/>
      <c r="J120" s="69"/>
      <c r="K120" s="70"/>
      <c r="L120" s="47"/>
      <c r="O120" s="331" t="s">
        <v>400</v>
      </c>
      <c r="P120" s="332"/>
      <c r="Q120" s="71">
        <v>604</v>
      </c>
      <c r="R120" s="72"/>
    </row>
    <row r="121" spans="1:18" ht="16.5" customHeight="1" x14ac:dyDescent="0.2">
      <c r="A121" s="63">
        <v>1</v>
      </c>
      <c r="B121" s="63" t="s">
        <v>2001</v>
      </c>
      <c r="C121" s="87" t="s">
        <v>5509</v>
      </c>
      <c r="D121" s="83"/>
      <c r="F121" s="73"/>
      <c r="G121" s="226"/>
      <c r="H121" s="75"/>
      <c r="I121" s="251" t="s">
        <v>397</v>
      </c>
      <c r="J121" s="207" t="s">
        <v>398</v>
      </c>
      <c r="K121" s="175">
        <v>1</v>
      </c>
      <c r="L121" s="47"/>
      <c r="O121" s="333"/>
      <c r="P121" s="334"/>
      <c r="Q121" s="71">
        <v>604</v>
      </c>
      <c r="R121" s="72"/>
    </row>
    <row r="122" spans="1:18" ht="16.5" customHeight="1" x14ac:dyDescent="0.2">
      <c r="A122" s="63">
        <v>1</v>
      </c>
      <c r="B122" s="63" t="s">
        <v>2002</v>
      </c>
      <c r="C122" s="87" t="s">
        <v>5510</v>
      </c>
      <c r="D122" s="83"/>
      <c r="F122" s="335" t="s">
        <v>399</v>
      </c>
      <c r="G122" s="211" t="s">
        <v>398</v>
      </c>
      <c r="H122" s="67">
        <v>0.9</v>
      </c>
      <c r="I122" s="250"/>
      <c r="J122" s="69"/>
      <c r="K122" s="70"/>
      <c r="L122" s="47"/>
      <c r="O122" s="333"/>
      <c r="P122" s="334"/>
      <c r="Q122" s="71">
        <v>543</v>
      </c>
      <c r="R122" s="72"/>
    </row>
    <row r="123" spans="1:18" ht="16.5" customHeight="1" x14ac:dyDescent="0.2">
      <c r="A123" s="63">
        <v>1</v>
      </c>
      <c r="B123" s="63" t="s">
        <v>2003</v>
      </c>
      <c r="C123" s="87" t="s">
        <v>5511</v>
      </c>
      <c r="D123" s="124"/>
      <c r="E123" s="49"/>
      <c r="F123" s="336"/>
      <c r="G123" s="226"/>
      <c r="H123" s="75"/>
      <c r="I123" s="251" t="s">
        <v>397</v>
      </c>
      <c r="J123" s="207" t="s">
        <v>398</v>
      </c>
      <c r="K123" s="175">
        <v>1</v>
      </c>
      <c r="L123" s="55"/>
      <c r="M123" s="49"/>
      <c r="N123" s="50"/>
      <c r="O123" s="227" t="s">
        <v>398</v>
      </c>
      <c r="P123" s="75">
        <v>0.7</v>
      </c>
      <c r="Q123" s="71">
        <v>543</v>
      </c>
      <c r="R123" s="79"/>
    </row>
    <row r="124" spans="1:18" ht="16.5" customHeight="1" x14ac:dyDescent="0.2"/>
    <row r="125" spans="1:18" ht="16.5" customHeight="1" x14ac:dyDescent="0.2"/>
  </sheetData>
  <mergeCells count="58">
    <mergeCell ref="O120:P122"/>
    <mergeCell ref="F122:F123"/>
    <mergeCell ref="D108:E110"/>
    <mergeCell ref="F110:F111"/>
    <mergeCell ref="O112:P114"/>
    <mergeCell ref="F114:F115"/>
    <mergeCell ref="D116:E118"/>
    <mergeCell ref="F118:F119"/>
    <mergeCell ref="O96:P98"/>
    <mergeCell ref="F98:F99"/>
    <mergeCell ref="D100:E102"/>
    <mergeCell ref="F102:F103"/>
    <mergeCell ref="O104:P106"/>
    <mergeCell ref="F106:F107"/>
    <mergeCell ref="D84:E86"/>
    <mergeCell ref="F86:F87"/>
    <mergeCell ref="O88:P90"/>
    <mergeCell ref="F90:F91"/>
    <mergeCell ref="D92:E94"/>
    <mergeCell ref="F94:F95"/>
    <mergeCell ref="O72:P74"/>
    <mergeCell ref="F74:F75"/>
    <mergeCell ref="D76:E78"/>
    <mergeCell ref="F78:F79"/>
    <mergeCell ref="O80:P82"/>
    <mergeCell ref="F82:F83"/>
    <mergeCell ref="D60:E62"/>
    <mergeCell ref="F62:F63"/>
    <mergeCell ref="O64:P66"/>
    <mergeCell ref="F66:F67"/>
    <mergeCell ref="D68:E70"/>
    <mergeCell ref="F70:F71"/>
    <mergeCell ref="O27:P29"/>
    <mergeCell ref="F29:F30"/>
    <mergeCell ref="O56:P58"/>
    <mergeCell ref="F58:F59"/>
    <mergeCell ref="D31:E33"/>
    <mergeCell ref="F33:F34"/>
    <mergeCell ref="O35:P37"/>
    <mergeCell ref="F37:F38"/>
    <mergeCell ref="D39:E41"/>
    <mergeCell ref="F41:F42"/>
    <mergeCell ref="O43:P45"/>
    <mergeCell ref="F45:F46"/>
    <mergeCell ref="D52:E54"/>
    <mergeCell ref="N53:N54"/>
    <mergeCell ref="F54:F55"/>
    <mergeCell ref="O19:P21"/>
    <mergeCell ref="F21:F22"/>
    <mergeCell ref="D23:E25"/>
    <mergeCell ref="F25:F26"/>
    <mergeCell ref="D15:E17"/>
    <mergeCell ref="F17:F18"/>
    <mergeCell ref="D7:E9"/>
    <mergeCell ref="N8:N9"/>
    <mergeCell ref="F9:F10"/>
    <mergeCell ref="O11:P13"/>
    <mergeCell ref="F13:F14"/>
  </mergeCells>
  <phoneticPr fontId="1"/>
  <printOptions horizontalCentered="1"/>
  <pageMargins left="0.70866141732283472" right="0.70866141732283472" top="0.74803149606299213" bottom="0.74803149606299213" header="0.31496062992125984" footer="0.31496062992125984"/>
  <pageSetup paperSize="9" scale="58" fitToHeight="0" orientation="portrait" r:id="rId1"/>
  <headerFooter>
    <oddFooter>&amp;C&amp;"ＭＳ Ｐゴシック"&amp;14&amp;P</oddFooter>
  </headerFooter>
  <rowBreaks count="1" manualBreakCount="1">
    <brk id="46" max="17"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12"/>
  <sheetViews>
    <sheetView view="pageBreakPreview" topLeftCell="A87"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37.44140625" style="23" customWidth="1"/>
    <col min="4" max="4" width="4.88671875" style="23" customWidth="1"/>
    <col min="5" max="5" width="4.88671875" style="25" customWidth="1"/>
    <col min="6" max="6" width="12.6640625" style="25" customWidth="1"/>
    <col min="7" max="7" width="2.44140625" style="25" customWidth="1"/>
    <col min="8" max="8" width="4.44140625" style="26" bestFit="1" customWidth="1"/>
    <col min="9" max="9" width="32.6640625" style="25" bestFit="1" customWidth="1"/>
    <col min="10" max="10" width="2.44140625" style="25" customWidth="1"/>
    <col min="11" max="11" width="5.44140625" style="26" bestFit="1" customWidth="1"/>
    <col min="12" max="12" width="2.6640625" style="25" customWidth="1"/>
    <col min="13" max="13" width="3.88671875" style="25" customWidth="1"/>
    <col min="14" max="14" width="4.44140625" style="26" bestFit="1" customWidth="1"/>
    <col min="15" max="15" width="9.88671875" style="25" customWidth="1"/>
    <col min="16" max="16" width="4.44140625" style="26" bestFit="1" customWidth="1"/>
    <col min="17" max="17" width="7.109375" style="28" customWidth="1"/>
    <col min="18" max="18" width="8.6640625" style="29" customWidth="1"/>
    <col min="19" max="16384" width="8.88671875" style="25"/>
  </cols>
  <sheetData>
    <row r="1" spans="1:18" ht="17.100000000000001" customHeight="1" x14ac:dyDescent="0.2"/>
    <row r="2" spans="1:18" ht="17.100000000000001" customHeight="1" x14ac:dyDescent="0.2"/>
    <row r="3" spans="1:18" ht="17.100000000000001" customHeight="1" x14ac:dyDescent="0.2"/>
    <row r="4" spans="1:18" ht="17.100000000000001" customHeight="1" x14ac:dyDescent="0.2">
      <c r="B4" s="30" t="s">
        <v>2700</v>
      </c>
      <c r="D4" s="81"/>
    </row>
    <row r="5" spans="1:18" ht="16.5" customHeight="1" x14ac:dyDescent="0.2">
      <c r="A5" s="31" t="s">
        <v>386</v>
      </c>
      <c r="B5" s="32"/>
      <c r="C5" s="33" t="s">
        <v>387</v>
      </c>
      <c r="D5" s="34" t="s">
        <v>388</v>
      </c>
      <c r="E5" s="34"/>
      <c r="F5" s="34"/>
      <c r="G5" s="34"/>
      <c r="H5" s="35"/>
      <c r="I5" s="34"/>
      <c r="J5" s="34"/>
      <c r="K5" s="35"/>
      <c r="L5" s="34"/>
      <c r="M5" s="34"/>
      <c r="N5" s="35"/>
      <c r="O5" s="34"/>
      <c r="P5" s="35"/>
      <c r="Q5" s="36" t="s">
        <v>389</v>
      </c>
      <c r="R5" s="33" t="s">
        <v>390</v>
      </c>
    </row>
    <row r="6" spans="1:18" ht="16.5" customHeight="1" x14ac:dyDescent="0.2">
      <c r="A6" s="37" t="s">
        <v>391</v>
      </c>
      <c r="B6" s="37" t="s">
        <v>392</v>
      </c>
      <c r="C6" s="38"/>
      <c r="D6" s="40"/>
      <c r="E6" s="40"/>
      <c r="F6" s="40"/>
      <c r="G6" s="40"/>
      <c r="H6" s="41"/>
      <c r="I6" s="40"/>
      <c r="J6" s="40"/>
      <c r="K6" s="41"/>
      <c r="L6" s="40"/>
      <c r="M6" s="40"/>
      <c r="N6" s="41"/>
      <c r="O6" s="40"/>
      <c r="P6" s="41"/>
      <c r="Q6" s="42" t="s">
        <v>393</v>
      </c>
      <c r="R6" s="43" t="s">
        <v>394</v>
      </c>
    </row>
    <row r="7" spans="1:18" ht="16.5" customHeight="1" x14ac:dyDescent="0.2">
      <c r="A7" s="44">
        <v>1</v>
      </c>
      <c r="B7" s="44">
        <v>7251</v>
      </c>
      <c r="C7" s="45" t="s">
        <v>5512</v>
      </c>
      <c r="D7" s="327" t="s">
        <v>438</v>
      </c>
      <c r="E7" s="390"/>
      <c r="F7" s="47"/>
      <c r="I7" s="55"/>
      <c r="J7" s="49"/>
      <c r="K7" s="50"/>
      <c r="L7" s="47" t="s">
        <v>439</v>
      </c>
      <c r="O7" s="47"/>
      <c r="P7" s="223"/>
      <c r="Q7" s="51">
        <v>159</v>
      </c>
      <c r="R7" s="52" t="s">
        <v>396</v>
      </c>
    </row>
    <row r="8" spans="1:18" ht="16.5" customHeight="1" x14ac:dyDescent="0.2">
      <c r="A8" s="53">
        <v>1</v>
      </c>
      <c r="B8" s="53">
        <v>7252</v>
      </c>
      <c r="C8" s="85" t="s">
        <v>5513</v>
      </c>
      <c r="D8" s="391"/>
      <c r="E8" s="390"/>
      <c r="F8" s="55"/>
      <c r="G8" s="49"/>
      <c r="H8" s="50"/>
      <c r="I8" s="248" t="s">
        <v>397</v>
      </c>
      <c r="J8" s="205" t="s">
        <v>398</v>
      </c>
      <c r="K8" s="58">
        <v>1</v>
      </c>
      <c r="L8" s="240" t="s">
        <v>398</v>
      </c>
      <c r="M8" s="26">
        <v>0.5</v>
      </c>
      <c r="N8" s="353" t="s">
        <v>423</v>
      </c>
      <c r="O8" s="47"/>
      <c r="P8" s="223"/>
      <c r="Q8" s="59">
        <v>159</v>
      </c>
      <c r="R8" s="60"/>
    </row>
    <row r="9" spans="1:18" ht="16.5" customHeight="1" x14ac:dyDescent="0.2">
      <c r="A9" s="53">
        <v>1</v>
      </c>
      <c r="B9" s="53">
        <v>7253</v>
      </c>
      <c r="C9" s="85" t="s">
        <v>5514</v>
      </c>
      <c r="D9" s="391"/>
      <c r="E9" s="390"/>
      <c r="F9" s="329" t="s">
        <v>399</v>
      </c>
      <c r="G9" s="210" t="s">
        <v>398</v>
      </c>
      <c r="H9" s="234">
        <v>0.9</v>
      </c>
      <c r="I9" s="145"/>
      <c r="J9" s="57"/>
      <c r="K9" s="58"/>
      <c r="L9" s="47"/>
      <c r="N9" s="396"/>
      <c r="O9" s="47"/>
      <c r="P9" s="223"/>
      <c r="Q9" s="59">
        <v>143</v>
      </c>
      <c r="R9" s="60"/>
    </row>
    <row r="10" spans="1:18" ht="16.5" customHeight="1" x14ac:dyDescent="0.2">
      <c r="A10" s="53">
        <v>1</v>
      </c>
      <c r="B10" s="53">
        <v>7254</v>
      </c>
      <c r="C10" s="85" t="s">
        <v>5515</v>
      </c>
      <c r="D10" s="246">
        <v>106</v>
      </c>
      <c r="E10" s="23" t="s">
        <v>394</v>
      </c>
      <c r="F10" s="392"/>
      <c r="G10" s="49"/>
      <c r="H10" s="230"/>
      <c r="I10" s="248" t="s">
        <v>397</v>
      </c>
      <c r="J10" s="205" t="s">
        <v>398</v>
      </c>
      <c r="K10" s="58">
        <v>1</v>
      </c>
      <c r="L10" s="47"/>
      <c r="O10" s="47"/>
      <c r="P10" s="223"/>
      <c r="Q10" s="59">
        <v>143</v>
      </c>
      <c r="R10" s="60"/>
    </row>
    <row r="11" spans="1:18" ht="16.5" customHeight="1" x14ac:dyDescent="0.2">
      <c r="A11" s="63">
        <v>1</v>
      </c>
      <c r="B11" s="63" t="s">
        <v>2004</v>
      </c>
      <c r="C11" s="87" t="s">
        <v>5516</v>
      </c>
      <c r="D11" s="83"/>
      <c r="F11" s="65"/>
      <c r="G11" s="66"/>
      <c r="H11" s="67"/>
      <c r="I11" s="236"/>
      <c r="J11" s="69"/>
      <c r="K11" s="70"/>
      <c r="L11" s="47"/>
      <c r="O11" s="331" t="s">
        <v>400</v>
      </c>
      <c r="P11" s="338"/>
      <c r="Q11" s="71">
        <v>111</v>
      </c>
      <c r="R11" s="72"/>
    </row>
    <row r="12" spans="1:18" ht="16.5" customHeight="1" x14ac:dyDescent="0.2">
      <c r="A12" s="63">
        <v>1</v>
      </c>
      <c r="B12" s="63" t="s">
        <v>2005</v>
      </c>
      <c r="C12" s="87" t="s">
        <v>5517</v>
      </c>
      <c r="D12" s="83"/>
      <c r="F12" s="73"/>
      <c r="G12" s="74"/>
      <c r="H12" s="75"/>
      <c r="I12" s="251" t="s">
        <v>397</v>
      </c>
      <c r="J12" s="207" t="s">
        <v>398</v>
      </c>
      <c r="K12" s="70">
        <v>1</v>
      </c>
      <c r="L12" s="47"/>
      <c r="O12" s="333"/>
      <c r="P12" s="339"/>
      <c r="Q12" s="71">
        <v>111</v>
      </c>
      <c r="R12" s="72"/>
    </row>
    <row r="13" spans="1:18" ht="16.5" customHeight="1" x14ac:dyDescent="0.2">
      <c r="A13" s="63">
        <v>1</v>
      </c>
      <c r="B13" s="63" t="s">
        <v>2006</v>
      </c>
      <c r="C13" s="87" t="s">
        <v>5518</v>
      </c>
      <c r="D13" s="83"/>
      <c r="F13" s="335" t="s">
        <v>399</v>
      </c>
      <c r="G13" s="211" t="s">
        <v>398</v>
      </c>
      <c r="H13" s="254">
        <v>0.9</v>
      </c>
      <c r="I13" s="236"/>
      <c r="J13" s="69"/>
      <c r="K13" s="70"/>
      <c r="L13" s="47"/>
      <c r="O13" s="333"/>
      <c r="P13" s="339"/>
      <c r="Q13" s="71">
        <v>100</v>
      </c>
      <c r="R13" s="72"/>
    </row>
    <row r="14" spans="1:18" ht="16.5" customHeight="1" x14ac:dyDescent="0.2">
      <c r="A14" s="63">
        <v>1</v>
      </c>
      <c r="B14" s="63" t="s">
        <v>2007</v>
      </c>
      <c r="C14" s="87" t="s">
        <v>5519</v>
      </c>
      <c r="D14" s="83"/>
      <c r="F14" s="393"/>
      <c r="G14" s="74"/>
      <c r="H14" s="255"/>
      <c r="I14" s="251" t="s">
        <v>397</v>
      </c>
      <c r="J14" s="207" t="s">
        <v>398</v>
      </c>
      <c r="K14" s="70">
        <v>1</v>
      </c>
      <c r="L14" s="47"/>
      <c r="O14" s="227" t="s">
        <v>398</v>
      </c>
      <c r="P14" s="75">
        <v>0.7</v>
      </c>
      <c r="Q14" s="71">
        <v>100</v>
      </c>
      <c r="R14" s="72"/>
    </row>
    <row r="15" spans="1:18" ht="16.5" customHeight="1" x14ac:dyDescent="0.2">
      <c r="A15" s="53">
        <v>1</v>
      </c>
      <c r="B15" s="53">
        <v>7255</v>
      </c>
      <c r="C15" s="85" t="s">
        <v>5520</v>
      </c>
      <c r="D15" s="325" t="s">
        <v>440</v>
      </c>
      <c r="E15" s="394"/>
      <c r="F15" s="77"/>
      <c r="G15" s="61"/>
      <c r="H15" s="62"/>
      <c r="I15" s="145"/>
      <c r="J15" s="57"/>
      <c r="K15" s="58"/>
      <c r="L15" s="47"/>
      <c r="O15" s="77"/>
      <c r="P15" s="234"/>
      <c r="Q15" s="59">
        <v>296</v>
      </c>
      <c r="R15" s="60"/>
    </row>
    <row r="16" spans="1:18" ht="16.5" customHeight="1" x14ac:dyDescent="0.2">
      <c r="A16" s="53">
        <v>1</v>
      </c>
      <c r="B16" s="53">
        <v>7256</v>
      </c>
      <c r="C16" s="85" t="s">
        <v>5521</v>
      </c>
      <c r="D16" s="391"/>
      <c r="E16" s="390"/>
      <c r="F16" s="55"/>
      <c r="G16" s="49"/>
      <c r="H16" s="50"/>
      <c r="I16" s="248" t="s">
        <v>397</v>
      </c>
      <c r="J16" s="205" t="s">
        <v>398</v>
      </c>
      <c r="K16" s="58">
        <v>1</v>
      </c>
      <c r="L16" s="47"/>
      <c r="O16" s="47"/>
      <c r="P16" s="223"/>
      <c r="Q16" s="59">
        <v>296</v>
      </c>
      <c r="R16" s="60"/>
    </row>
    <row r="17" spans="1:18" ht="16.5" customHeight="1" x14ac:dyDescent="0.2">
      <c r="A17" s="53">
        <v>1</v>
      </c>
      <c r="B17" s="53">
        <v>7257</v>
      </c>
      <c r="C17" s="85" t="s">
        <v>5522</v>
      </c>
      <c r="D17" s="391"/>
      <c r="E17" s="390"/>
      <c r="F17" s="329" t="s">
        <v>399</v>
      </c>
      <c r="G17" s="210" t="s">
        <v>398</v>
      </c>
      <c r="H17" s="234">
        <v>0.9</v>
      </c>
      <c r="I17" s="145"/>
      <c r="J17" s="57"/>
      <c r="K17" s="58"/>
      <c r="L17" s="47"/>
      <c r="O17" s="47"/>
      <c r="P17" s="223"/>
      <c r="Q17" s="59">
        <v>266</v>
      </c>
      <c r="R17" s="60"/>
    </row>
    <row r="18" spans="1:18" ht="16.5" customHeight="1" x14ac:dyDescent="0.2">
      <c r="A18" s="53">
        <v>1</v>
      </c>
      <c r="B18" s="53">
        <v>7258</v>
      </c>
      <c r="C18" s="85" t="s">
        <v>5523</v>
      </c>
      <c r="D18" s="246">
        <v>197</v>
      </c>
      <c r="E18" s="235" t="s">
        <v>394</v>
      </c>
      <c r="F18" s="392"/>
      <c r="G18" s="49"/>
      <c r="H18" s="230"/>
      <c r="I18" s="248" t="s">
        <v>397</v>
      </c>
      <c r="J18" s="205" t="s">
        <v>398</v>
      </c>
      <c r="K18" s="58">
        <v>1</v>
      </c>
      <c r="L18" s="47"/>
      <c r="O18" s="47"/>
      <c r="P18" s="223"/>
      <c r="Q18" s="59">
        <v>266</v>
      </c>
      <c r="R18" s="60"/>
    </row>
    <row r="19" spans="1:18" ht="16.5" customHeight="1" x14ac:dyDescent="0.2">
      <c r="A19" s="63">
        <v>1</v>
      </c>
      <c r="B19" s="63" t="s">
        <v>2008</v>
      </c>
      <c r="C19" s="87" t="s">
        <v>5524</v>
      </c>
      <c r="D19" s="83"/>
      <c r="F19" s="65"/>
      <c r="G19" s="66"/>
      <c r="H19" s="67"/>
      <c r="I19" s="236"/>
      <c r="J19" s="69"/>
      <c r="K19" s="70"/>
      <c r="L19" s="47"/>
      <c r="O19" s="331" t="s">
        <v>400</v>
      </c>
      <c r="P19" s="338"/>
      <c r="Q19" s="71">
        <v>207</v>
      </c>
      <c r="R19" s="72"/>
    </row>
    <row r="20" spans="1:18" ht="16.5" customHeight="1" x14ac:dyDescent="0.2">
      <c r="A20" s="63">
        <v>1</v>
      </c>
      <c r="B20" s="63" t="s">
        <v>2009</v>
      </c>
      <c r="C20" s="87" t="s">
        <v>5525</v>
      </c>
      <c r="D20" s="83"/>
      <c r="F20" s="73"/>
      <c r="G20" s="74"/>
      <c r="H20" s="75"/>
      <c r="I20" s="251" t="s">
        <v>397</v>
      </c>
      <c r="J20" s="207" t="s">
        <v>398</v>
      </c>
      <c r="K20" s="70">
        <v>1</v>
      </c>
      <c r="L20" s="47"/>
      <c r="O20" s="333"/>
      <c r="P20" s="339"/>
      <c r="Q20" s="71">
        <v>207</v>
      </c>
      <c r="R20" s="72"/>
    </row>
    <row r="21" spans="1:18" ht="16.5" customHeight="1" x14ac:dyDescent="0.2">
      <c r="A21" s="63">
        <v>1</v>
      </c>
      <c r="B21" s="63" t="s">
        <v>2010</v>
      </c>
      <c r="C21" s="87" t="s">
        <v>5526</v>
      </c>
      <c r="D21" s="83"/>
      <c r="F21" s="335" t="s">
        <v>399</v>
      </c>
      <c r="G21" s="211" t="s">
        <v>398</v>
      </c>
      <c r="H21" s="254">
        <v>0.9</v>
      </c>
      <c r="I21" s="236"/>
      <c r="J21" s="69"/>
      <c r="K21" s="70"/>
      <c r="L21" s="47"/>
      <c r="O21" s="333"/>
      <c r="P21" s="339"/>
      <c r="Q21" s="71">
        <v>186</v>
      </c>
      <c r="R21" s="72"/>
    </row>
    <row r="22" spans="1:18" ht="16.5" customHeight="1" x14ac:dyDescent="0.2">
      <c r="A22" s="63">
        <v>1</v>
      </c>
      <c r="B22" s="63" t="s">
        <v>2011</v>
      </c>
      <c r="C22" s="87" t="s">
        <v>5527</v>
      </c>
      <c r="D22" s="83"/>
      <c r="F22" s="393"/>
      <c r="G22" s="74"/>
      <c r="H22" s="255"/>
      <c r="I22" s="251" t="s">
        <v>397</v>
      </c>
      <c r="J22" s="207" t="s">
        <v>398</v>
      </c>
      <c r="K22" s="70">
        <v>1</v>
      </c>
      <c r="L22" s="47"/>
      <c r="O22" s="227" t="s">
        <v>398</v>
      </c>
      <c r="P22" s="75">
        <v>0.7</v>
      </c>
      <c r="Q22" s="71">
        <v>186</v>
      </c>
      <c r="R22" s="72"/>
    </row>
    <row r="23" spans="1:18" ht="16.5" customHeight="1" x14ac:dyDescent="0.2">
      <c r="A23" s="53">
        <v>1</v>
      </c>
      <c r="B23" s="53">
        <v>7259</v>
      </c>
      <c r="C23" s="85" t="s">
        <v>5528</v>
      </c>
      <c r="D23" s="325" t="s">
        <v>441</v>
      </c>
      <c r="E23" s="394"/>
      <c r="F23" s="77"/>
      <c r="G23" s="61"/>
      <c r="H23" s="62"/>
      <c r="I23" s="145"/>
      <c r="J23" s="57"/>
      <c r="K23" s="58"/>
      <c r="L23" s="47"/>
      <c r="O23" s="77"/>
      <c r="P23" s="234"/>
      <c r="Q23" s="59">
        <v>413</v>
      </c>
      <c r="R23" s="60"/>
    </row>
    <row r="24" spans="1:18" ht="16.5" customHeight="1" x14ac:dyDescent="0.2">
      <c r="A24" s="53">
        <v>1</v>
      </c>
      <c r="B24" s="53">
        <v>7260</v>
      </c>
      <c r="C24" s="85" t="s">
        <v>5529</v>
      </c>
      <c r="D24" s="391"/>
      <c r="E24" s="390"/>
      <c r="F24" s="55"/>
      <c r="G24" s="49"/>
      <c r="H24" s="50"/>
      <c r="I24" s="248" t="s">
        <v>397</v>
      </c>
      <c r="J24" s="205" t="s">
        <v>398</v>
      </c>
      <c r="K24" s="58">
        <v>1</v>
      </c>
      <c r="L24" s="47"/>
      <c r="O24" s="47"/>
      <c r="P24" s="223"/>
      <c r="Q24" s="59">
        <v>413</v>
      </c>
      <c r="R24" s="60"/>
    </row>
    <row r="25" spans="1:18" ht="16.5" customHeight="1" x14ac:dyDescent="0.2">
      <c r="A25" s="53">
        <v>1</v>
      </c>
      <c r="B25" s="53">
        <v>7261</v>
      </c>
      <c r="C25" s="85" t="s">
        <v>5530</v>
      </c>
      <c r="D25" s="391"/>
      <c r="E25" s="390"/>
      <c r="F25" s="329" t="s">
        <v>399</v>
      </c>
      <c r="G25" s="210" t="s">
        <v>398</v>
      </c>
      <c r="H25" s="234">
        <v>0.9</v>
      </c>
      <c r="I25" s="145"/>
      <c r="J25" s="57"/>
      <c r="K25" s="58"/>
      <c r="L25" s="47"/>
      <c r="O25" s="47"/>
      <c r="P25" s="223"/>
      <c r="Q25" s="59">
        <v>372</v>
      </c>
      <c r="R25" s="60"/>
    </row>
    <row r="26" spans="1:18" ht="16.5" customHeight="1" x14ac:dyDescent="0.2">
      <c r="A26" s="53">
        <v>1</v>
      </c>
      <c r="B26" s="53">
        <v>7262</v>
      </c>
      <c r="C26" s="85" t="s">
        <v>5531</v>
      </c>
      <c r="D26" s="246">
        <v>275</v>
      </c>
      <c r="E26" s="235" t="s">
        <v>394</v>
      </c>
      <c r="F26" s="392"/>
      <c r="G26" s="49"/>
      <c r="H26" s="230"/>
      <c r="I26" s="248" t="s">
        <v>397</v>
      </c>
      <c r="J26" s="205" t="s">
        <v>398</v>
      </c>
      <c r="K26" s="58">
        <v>1</v>
      </c>
      <c r="L26" s="47"/>
      <c r="O26" s="47"/>
      <c r="P26" s="223"/>
      <c r="Q26" s="59">
        <v>372</v>
      </c>
      <c r="R26" s="60"/>
    </row>
    <row r="27" spans="1:18" ht="16.5" customHeight="1" x14ac:dyDescent="0.2">
      <c r="A27" s="63">
        <v>1</v>
      </c>
      <c r="B27" s="63" t="s">
        <v>2012</v>
      </c>
      <c r="C27" s="87" t="s">
        <v>5532</v>
      </c>
      <c r="D27" s="83"/>
      <c r="F27" s="65"/>
      <c r="G27" s="66"/>
      <c r="H27" s="67"/>
      <c r="I27" s="236"/>
      <c r="J27" s="69"/>
      <c r="K27" s="70"/>
      <c r="L27" s="47"/>
      <c r="O27" s="331" t="s">
        <v>400</v>
      </c>
      <c r="P27" s="338"/>
      <c r="Q27" s="71">
        <v>289</v>
      </c>
      <c r="R27" s="72"/>
    </row>
    <row r="28" spans="1:18" ht="16.5" customHeight="1" x14ac:dyDescent="0.2">
      <c r="A28" s="63">
        <v>1</v>
      </c>
      <c r="B28" s="63" t="s">
        <v>2013</v>
      </c>
      <c r="C28" s="87" t="s">
        <v>5533</v>
      </c>
      <c r="D28" s="83"/>
      <c r="F28" s="73"/>
      <c r="G28" s="74"/>
      <c r="H28" s="75"/>
      <c r="I28" s="251" t="s">
        <v>397</v>
      </c>
      <c r="J28" s="207" t="s">
        <v>398</v>
      </c>
      <c r="K28" s="70">
        <v>1</v>
      </c>
      <c r="L28" s="47"/>
      <c r="O28" s="333"/>
      <c r="P28" s="339"/>
      <c r="Q28" s="71">
        <v>289</v>
      </c>
      <c r="R28" s="72"/>
    </row>
    <row r="29" spans="1:18" ht="16.5" customHeight="1" x14ac:dyDescent="0.2">
      <c r="A29" s="63">
        <v>1</v>
      </c>
      <c r="B29" s="63" t="s">
        <v>2014</v>
      </c>
      <c r="C29" s="87" t="s">
        <v>5534</v>
      </c>
      <c r="D29" s="83"/>
      <c r="F29" s="335" t="s">
        <v>399</v>
      </c>
      <c r="G29" s="211" t="s">
        <v>398</v>
      </c>
      <c r="H29" s="254">
        <v>0.9</v>
      </c>
      <c r="I29" s="236"/>
      <c r="J29" s="69"/>
      <c r="K29" s="70"/>
      <c r="L29" s="47"/>
      <c r="O29" s="333"/>
      <c r="P29" s="339"/>
      <c r="Q29" s="71">
        <v>260</v>
      </c>
      <c r="R29" s="72"/>
    </row>
    <row r="30" spans="1:18" ht="16.5" customHeight="1" x14ac:dyDescent="0.2">
      <c r="A30" s="63">
        <v>1</v>
      </c>
      <c r="B30" s="63" t="s">
        <v>2015</v>
      </c>
      <c r="C30" s="87" t="s">
        <v>5535</v>
      </c>
      <c r="D30" s="83"/>
      <c r="F30" s="393"/>
      <c r="G30" s="74"/>
      <c r="H30" s="255"/>
      <c r="I30" s="251" t="s">
        <v>397</v>
      </c>
      <c r="J30" s="207" t="s">
        <v>398</v>
      </c>
      <c r="K30" s="70">
        <v>1</v>
      </c>
      <c r="L30" s="47"/>
      <c r="O30" s="227" t="s">
        <v>398</v>
      </c>
      <c r="P30" s="75">
        <v>0.7</v>
      </c>
      <c r="Q30" s="71">
        <v>260</v>
      </c>
      <c r="R30" s="72"/>
    </row>
    <row r="31" spans="1:18" ht="16.5" customHeight="1" x14ac:dyDescent="0.2">
      <c r="A31" s="53">
        <v>1</v>
      </c>
      <c r="B31" s="53">
        <v>7263</v>
      </c>
      <c r="C31" s="85" t="s">
        <v>5536</v>
      </c>
      <c r="D31" s="325" t="s">
        <v>459</v>
      </c>
      <c r="E31" s="394"/>
      <c r="F31" s="77"/>
      <c r="G31" s="61"/>
      <c r="H31" s="62"/>
      <c r="I31" s="145"/>
      <c r="J31" s="57"/>
      <c r="K31" s="58"/>
      <c r="L31" s="47"/>
      <c r="O31" s="77"/>
      <c r="P31" s="234"/>
      <c r="Q31" s="59">
        <v>518</v>
      </c>
      <c r="R31" s="60"/>
    </row>
    <row r="32" spans="1:18" ht="16.5" customHeight="1" x14ac:dyDescent="0.2">
      <c r="A32" s="53">
        <v>1</v>
      </c>
      <c r="B32" s="53">
        <v>7264</v>
      </c>
      <c r="C32" s="85" t="s">
        <v>5537</v>
      </c>
      <c r="D32" s="391"/>
      <c r="E32" s="390"/>
      <c r="F32" s="55"/>
      <c r="G32" s="49"/>
      <c r="H32" s="50"/>
      <c r="I32" s="248" t="s">
        <v>397</v>
      </c>
      <c r="J32" s="205" t="s">
        <v>398</v>
      </c>
      <c r="K32" s="58">
        <v>1</v>
      </c>
      <c r="L32" s="47"/>
      <c r="O32" s="47"/>
      <c r="P32" s="223"/>
      <c r="Q32" s="59">
        <v>518</v>
      </c>
      <c r="R32" s="60"/>
    </row>
    <row r="33" spans="1:18" ht="16.5" customHeight="1" x14ac:dyDescent="0.2">
      <c r="A33" s="53">
        <v>1</v>
      </c>
      <c r="B33" s="53">
        <v>7265</v>
      </c>
      <c r="C33" s="85" t="s">
        <v>5538</v>
      </c>
      <c r="D33" s="391"/>
      <c r="E33" s="390"/>
      <c r="F33" s="329" t="s">
        <v>399</v>
      </c>
      <c r="G33" s="210" t="s">
        <v>398</v>
      </c>
      <c r="H33" s="234">
        <v>0.9</v>
      </c>
      <c r="I33" s="145"/>
      <c r="J33" s="57"/>
      <c r="K33" s="58"/>
      <c r="L33" s="47"/>
      <c r="O33" s="47"/>
      <c r="P33" s="223"/>
      <c r="Q33" s="59">
        <v>467</v>
      </c>
      <c r="R33" s="60"/>
    </row>
    <row r="34" spans="1:18" ht="16.5" customHeight="1" x14ac:dyDescent="0.2">
      <c r="A34" s="53">
        <v>1</v>
      </c>
      <c r="B34" s="53">
        <v>7266</v>
      </c>
      <c r="C34" s="85" t="s">
        <v>5539</v>
      </c>
      <c r="D34" s="246">
        <v>345</v>
      </c>
      <c r="E34" s="235" t="s">
        <v>394</v>
      </c>
      <c r="F34" s="392"/>
      <c r="G34" s="49"/>
      <c r="H34" s="230"/>
      <c r="I34" s="248" t="s">
        <v>397</v>
      </c>
      <c r="J34" s="205" t="s">
        <v>398</v>
      </c>
      <c r="K34" s="58">
        <v>1</v>
      </c>
      <c r="L34" s="47"/>
      <c r="O34" s="47"/>
      <c r="P34" s="223"/>
      <c r="Q34" s="59">
        <v>467</v>
      </c>
      <c r="R34" s="60"/>
    </row>
    <row r="35" spans="1:18" ht="16.5" customHeight="1" x14ac:dyDescent="0.2">
      <c r="A35" s="63">
        <v>1</v>
      </c>
      <c r="B35" s="63" t="s">
        <v>2016</v>
      </c>
      <c r="C35" s="87" t="s">
        <v>5540</v>
      </c>
      <c r="D35" s="83"/>
      <c r="F35" s="65"/>
      <c r="G35" s="66"/>
      <c r="H35" s="67"/>
      <c r="I35" s="236"/>
      <c r="J35" s="69"/>
      <c r="K35" s="70"/>
      <c r="L35" s="47"/>
      <c r="O35" s="331" t="s">
        <v>400</v>
      </c>
      <c r="P35" s="338"/>
      <c r="Q35" s="71">
        <v>363</v>
      </c>
      <c r="R35" s="72"/>
    </row>
    <row r="36" spans="1:18" ht="16.5" customHeight="1" x14ac:dyDescent="0.2">
      <c r="A36" s="63">
        <v>1</v>
      </c>
      <c r="B36" s="63" t="s">
        <v>2017</v>
      </c>
      <c r="C36" s="87" t="s">
        <v>5541</v>
      </c>
      <c r="D36" s="83"/>
      <c r="F36" s="73"/>
      <c r="G36" s="74"/>
      <c r="H36" s="75"/>
      <c r="I36" s="251" t="s">
        <v>397</v>
      </c>
      <c r="J36" s="207" t="s">
        <v>398</v>
      </c>
      <c r="K36" s="70">
        <v>1</v>
      </c>
      <c r="L36" s="47"/>
      <c r="O36" s="333"/>
      <c r="P36" s="339"/>
      <c r="Q36" s="71">
        <v>363</v>
      </c>
      <c r="R36" s="72"/>
    </row>
    <row r="37" spans="1:18" ht="16.5" customHeight="1" x14ac:dyDescent="0.2">
      <c r="A37" s="63">
        <v>1</v>
      </c>
      <c r="B37" s="63" t="s">
        <v>2018</v>
      </c>
      <c r="C37" s="87" t="s">
        <v>5542</v>
      </c>
      <c r="D37" s="83"/>
      <c r="F37" s="335" t="s">
        <v>399</v>
      </c>
      <c r="G37" s="211" t="s">
        <v>398</v>
      </c>
      <c r="H37" s="254">
        <v>0.9</v>
      </c>
      <c r="I37" s="236"/>
      <c r="J37" s="69"/>
      <c r="K37" s="70"/>
      <c r="L37" s="47"/>
      <c r="O37" s="333"/>
      <c r="P37" s="339"/>
      <c r="Q37" s="71">
        <v>327</v>
      </c>
      <c r="R37" s="72"/>
    </row>
    <row r="38" spans="1:18" ht="16.5" customHeight="1" x14ac:dyDescent="0.2">
      <c r="A38" s="63">
        <v>1</v>
      </c>
      <c r="B38" s="63" t="s">
        <v>2019</v>
      </c>
      <c r="C38" s="87" t="s">
        <v>5543</v>
      </c>
      <c r="D38" s="83"/>
      <c r="F38" s="393"/>
      <c r="G38" s="74"/>
      <c r="H38" s="255"/>
      <c r="I38" s="251" t="s">
        <v>397</v>
      </c>
      <c r="J38" s="207" t="s">
        <v>398</v>
      </c>
      <c r="K38" s="70">
        <v>1</v>
      </c>
      <c r="L38" s="47"/>
      <c r="O38" s="227" t="s">
        <v>398</v>
      </c>
      <c r="P38" s="75">
        <v>0.7</v>
      </c>
      <c r="Q38" s="71">
        <v>327</v>
      </c>
      <c r="R38" s="72"/>
    </row>
    <row r="39" spans="1:18" ht="16.5" customHeight="1" x14ac:dyDescent="0.2">
      <c r="A39" s="53">
        <v>1</v>
      </c>
      <c r="B39" s="53">
        <v>7267</v>
      </c>
      <c r="C39" s="85" t="s">
        <v>5544</v>
      </c>
      <c r="D39" s="325" t="s">
        <v>443</v>
      </c>
      <c r="E39" s="394"/>
      <c r="F39" s="77"/>
      <c r="G39" s="61"/>
      <c r="H39" s="62"/>
      <c r="I39" s="145"/>
      <c r="J39" s="57"/>
      <c r="K39" s="58"/>
      <c r="L39" s="47"/>
      <c r="O39" s="77"/>
      <c r="P39" s="234"/>
      <c r="Q39" s="59">
        <v>621</v>
      </c>
      <c r="R39" s="60"/>
    </row>
    <row r="40" spans="1:18" ht="16.5" customHeight="1" x14ac:dyDescent="0.2">
      <c r="A40" s="53">
        <v>1</v>
      </c>
      <c r="B40" s="53">
        <v>7268</v>
      </c>
      <c r="C40" s="85" t="s">
        <v>5545</v>
      </c>
      <c r="D40" s="391"/>
      <c r="E40" s="390"/>
      <c r="F40" s="55"/>
      <c r="G40" s="49"/>
      <c r="H40" s="50"/>
      <c r="I40" s="248" t="s">
        <v>397</v>
      </c>
      <c r="J40" s="205" t="s">
        <v>398</v>
      </c>
      <c r="K40" s="58">
        <v>1</v>
      </c>
      <c r="L40" s="47"/>
      <c r="O40" s="47"/>
      <c r="P40" s="223"/>
      <c r="Q40" s="59">
        <v>621</v>
      </c>
      <c r="R40" s="60"/>
    </row>
    <row r="41" spans="1:18" ht="16.5" customHeight="1" x14ac:dyDescent="0.2">
      <c r="A41" s="53">
        <v>1</v>
      </c>
      <c r="B41" s="53">
        <v>7269</v>
      </c>
      <c r="C41" s="85" t="s">
        <v>5546</v>
      </c>
      <c r="D41" s="391"/>
      <c r="E41" s="390"/>
      <c r="F41" s="329" t="s">
        <v>399</v>
      </c>
      <c r="G41" s="210" t="s">
        <v>398</v>
      </c>
      <c r="H41" s="234">
        <v>0.9</v>
      </c>
      <c r="I41" s="145"/>
      <c r="J41" s="57"/>
      <c r="K41" s="58"/>
      <c r="L41" s="47"/>
      <c r="O41" s="47"/>
      <c r="P41" s="223"/>
      <c r="Q41" s="59">
        <v>560</v>
      </c>
      <c r="R41" s="60"/>
    </row>
    <row r="42" spans="1:18" ht="16.5" customHeight="1" x14ac:dyDescent="0.2">
      <c r="A42" s="53">
        <v>1</v>
      </c>
      <c r="B42" s="53">
        <v>7270</v>
      </c>
      <c r="C42" s="85" t="s">
        <v>5547</v>
      </c>
      <c r="D42" s="246">
        <v>414</v>
      </c>
      <c r="E42" s="235" t="s">
        <v>394</v>
      </c>
      <c r="F42" s="392"/>
      <c r="G42" s="49"/>
      <c r="H42" s="230"/>
      <c r="I42" s="248" t="s">
        <v>397</v>
      </c>
      <c r="J42" s="205" t="s">
        <v>398</v>
      </c>
      <c r="K42" s="58">
        <v>1</v>
      </c>
      <c r="L42" s="47"/>
      <c r="O42" s="47"/>
      <c r="P42" s="223"/>
      <c r="Q42" s="59">
        <v>560</v>
      </c>
      <c r="R42" s="60"/>
    </row>
    <row r="43" spans="1:18" ht="16.5" customHeight="1" x14ac:dyDescent="0.2">
      <c r="A43" s="63">
        <v>1</v>
      </c>
      <c r="B43" s="63" t="s">
        <v>2020</v>
      </c>
      <c r="C43" s="87" t="s">
        <v>5548</v>
      </c>
      <c r="D43" s="83"/>
      <c r="F43" s="65"/>
      <c r="G43" s="66"/>
      <c r="H43" s="67"/>
      <c r="I43" s="236"/>
      <c r="J43" s="69"/>
      <c r="K43" s="70"/>
      <c r="L43" s="47"/>
      <c r="O43" s="331" t="s">
        <v>400</v>
      </c>
      <c r="P43" s="338"/>
      <c r="Q43" s="71">
        <v>435</v>
      </c>
      <c r="R43" s="72"/>
    </row>
    <row r="44" spans="1:18" ht="16.5" customHeight="1" x14ac:dyDescent="0.2">
      <c r="A44" s="63">
        <v>1</v>
      </c>
      <c r="B44" s="63" t="s">
        <v>2021</v>
      </c>
      <c r="C44" s="87" t="s">
        <v>5549</v>
      </c>
      <c r="D44" s="83"/>
      <c r="F44" s="73"/>
      <c r="G44" s="74"/>
      <c r="H44" s="75"/>
      <c r="I44" s="251" t="s">
        <v>397</v>
      </c>
      <c r="J44" s="207" t="s">
        <v>398</v>
      </c>
      <c r="K44" s="70">
        <v>1</v>
      </c>
      <c r="L44" s="47"/>
      <c r="O44" s="333"/>
      <c r="P44" s="339"/>
      <c r="Q44" s="71">
        <v>435</v>
      </c>
      <c r="R44" s="72"/>
    </row>
    <row r="45" spans="1:18" ht="16.5" customHeight="1" x14ac:dyDescent="0.2">
      <c r="A45" s="63">
        <v>1</v>
      </c>
      <c r="B45" s="63" t="s">
        <v>2022</v>
      </c>
      <c r="C45" s="87" t="s">
        <v>5550</v>
      </c>
      <c r="D45" s="83"/>
      <c r="F45" s="335" t="s">
        <v>399</v>
      </c>
      <c r="G45" s="211" t="s">
        <v>398</v>
      </c>
      <c r="H45" s="254">
        <v>0.9</v>
      </c>
      <c r="I45" s="236"/>
      <c r="J45" s="69"/>
      <c r="K45" s="70"/>
      <c r="L45" s="47"/>
      <c r="O45" s="333"/>
      <c r="P45" s="339"/>
      <c r="Q45" s="71">
        <v>392</v>
      </c>
      <c r="R45" s="72"/>
    </row>
    <row r="46" spans="1:18" ht="16.5" customHeight="1" x14ac:dyDescent="0.2">
      <c r="A46" s="63">
        <v>1</v>
      </c>
      <c r="B46" s="63" t="s">
        <v>2023</v>
      </c>
      <c r="C46" s="87" t="s">
        <v>5551</v>
      </c>
      <c r="D46" s="83"/>
      <c r="F46" s="393"/>
      <c r="G46" s="74"/>
      <c r="H46" s="255"/>
      <c r="I46" s="251" t="s">
        <v>397</v>
      </c>
      <c r="J46" s="207" t="s">
        <v>398</v>
      </c>
      <c r="K46" s="70">
        <v>1</v>
      </c>
      <c r="L46" s="47"/>
      <c r="O46" s="227" t="s">
        <v>398</v>
      </c>
      <c r="P46" s="75">
        <v>0.7</v>
      </c>
      <c r="Q46" s="71">
        <v>392</v>
      </c>
      <c r="R46" s="72"/>
    </row>
    <row r="47" spans="1:18" ht="16.5" customHeight="1" x14ac:dyDescent="0.2">
      <c r="A47" s="53">
        <v>1</v>
      </c>
      <c r="B47" s="53">
        <v>7271</v>
      </c>
      <c r="C47" s="85" t="s">
        <v>5552</v>
      </c>
      <c r="D47" s="325" t="s">
        <v>444</v>
      </c>
      <c r="E47" s="394"/>
      <c r="F47" s="77"/>
      <c r="G47" s="61"/>
      <c r="H47" s="62"/>
      <c r="I47" s="145"/>
      <c r="J47" s="57"/>
      <c r="K47" s="58"/>
      <c r="L47" s="47"/>
      <c r="O47" s="77"/>
      <c r="P47" s="234"/>
      <c r="Q47" s="59">
        <v>725</v>
      </c>
      <c r="R47" s="60"/>
    </row>
    <row r="48" spans="1:18" ht="16.5" customHeight="1" x14ac:dyDescent="0.2">
      <c r="A48" s="53">
        <v>1</v>
      </c>
      <c r="B48" s="53">
        <v>7272</v>
      </c>
      <c r="C48" s="85" t="s">
        <v>5553</v>
      </c>
      <c r="D48" s="391"/>
      <c r="E48" s="390"/>
      <c r="F48" s="55"/>
      <c r="G48" s="49"/>
      <c r="H48" s="50"/>
      <c r="I48" s="248" t="s">
        <v>397</v>
      </c>
      <c r="J48" s="205" t="s">
        <v>398</v>
      </c>
      <c r="K48" s="58">
        <v>1</v>
      </c>
      <c r="L48" s="47"/>
      <c r="O48" s="47"/>
      <c r="P48" s="223"/>
      <c r="Q48" s="59">
        <v>725</v>
      </c>
      <c r="R48" s="60"/>
    </row>
    <row r="49" spans="1:18" ht="16.5" customHeight="1" x14ac:dyDescent="0.2">
      <c r="A49" s="53">
        <v>1</v>
      </c>
      <c r="B49" s="53">
        <v>7273</v>
      </c>
      <c r="C49" s="85" t="s">
        <v>5554</v>
      </c>
      <c r="D49" s="391"/>
      <c r="E49" s="390"/>
      <c r="F49" s="329" t="s">
        <v>399</v>
      </c>
      <c r="G49" s="210" t="s">
        <v>398</v>
      </c>
      <c r="H49" s="234">
        <v>0.9</v>
      </c>
      <c r="I49" s="145"/>
      <c r="J49" s="57"/>
      <c r="K49" s="58"/>
      <c r="L49" s="47"/>
      <c r="O49" s="47"/>
      <c r="P49" s="223"/>
      <c r="Q49" s="59">
        <v>653</v>
      </c>
      <c r="R49" s="60"/>
    </row>
    <row r="50" spans="1:18" ht="16.5" customHeight="1" x14ac:dyDescent="0.2">
      <c r="A50" s="53">
        <v>1</v>
      </c>
      <c r="B50" s="53">
        <v>7274</v>
      </c>
      <c r="C50" s="85" t="s">
        <v>5555</v>
      </c>
      <c r="D50" s="246">
        <v>483</v>
      </c>
      <c r="E50" s="235" t="s">
        <v>394</v>
      </c>
      <c r="F50" s="392"/>
      <c r="G50" s="49"/>
      <c r="H50" s="230"/>
      <c r="I50" s="248" t="s">
        <v>397</v>
      </c>
      <c r="J50" s="205" t="s">
        <v>398</v>
      </c>
      <c r="K50" s="58">
        <v>1</v>
      </c>
      <c r="L50" s="47"/>
      <c r="O50" s="47"/>
      <c r="P50" s="223"/>
      <c r="Q50" s="59">
        <v>653</v>
      </c>
      <c r="R50" s="60"/>
    </row>
    <row r="51" spans="1:18" ht="16.5" customHeight="1" x14ac:dyDescent="0.2">
      <c r="A51" s="63">
        <v>1</v>
      </c>
      <c r="B51" s="63" t="s">
        <v>2024</v>
      </c>
      <c r="C51" s="87" t="s">
        <v>5556</v>
      </c>
      <c r="D51" s="83"/>
      <c r="F51" s="65"/>
      <c r="G51" s="66"/>
      <c r="H51" s="67"/>
      <c r="I51" s="236"/>
      <c r="J51" s="69"/>
      <c r="K51" s="70"/>
      <c r="L51" s="47"/>
      <c r="O51" s="331" t="s">
        <v>400</v>
      </c>
      <c r="P51" s="338"/>
      <c r="Q51" s="71">
        <v>508</v>
      </c>
      <c r="R51" s="72"/>
    </row>
    <row r="52" spans="1:18" ht="16.5" customHeight="1" x14ac:dyDescent="0.2">
      <c r="A52" s="63">
        <v>1</v>
      </c>
      <c r="B52" s="63" t="s">
        <v>2025</v>
      </c>
      <c r="C52" s="87" t="s">
        <v>5557</v>
      </c>
      <c r="D52" s="83"/>
      <c r="F52" s="73"/>
      <c r="G52" s="74"/>
      <c r="H52" s="75"/>
      <c r="I52" s="251" t="s">
        <v>397</v>
      </c>
      <c r="J52" s="207" t="s">
        <v>398</v>
      </c>
      <c r="K52" s="70">
        <v>1</v>
      </c>
      <c r="L52" s="47"/>
      <c r="O52" s="333"/>
      <c r="P52" s="339"/>
      <c r="Q52" s="71">
        <v>508</v>
      </c>
      <c r="R52" s="72"/>
    </row>
    <row r="53" spans="1:18" ht="16.5" customHeight="1" x14ac:dyDescent="0.2">
      <c r="A53" s="63">
        <v>1</v>
      </c>
      <c r="B53" s="63" t="s">
        <v>2026</v>
      </c>
      <c r="C53" s="87" t="s">
        <v>5558</v>
      </c>
      <c r="D53" s="83"/>
      <c r="F53" s="335" t="s">
        <v>399</v>
      </c>
      <c r="G53" s="211" t="s">
        <v>398</v>
      </c>
      <c r="H53" s="254">
        <v>0.9</v>
      </c>
      <c r="I53" s="236"/>
      <c r="J53" s="69"/>
      <c r="K53" s="70"/>
      <c r="L53" s="47"/>
      <c r="O53" s="333"/>
      <c r="P53" s="339"/>
      <c r="Q53" s="71">
        <v>457</v>
      </c>
      <c r="R53" s="72"/>
    </row>
    <row r="54" spans="1:18" ht="16.5" customHeight="1" x14ac:dyDescent="0.2">
      <c r="A54" s="63">
        <v>1</v>
      </c>
      <c r="B54" s="63" t="s">
        <v>2027</v>
      </c>
      <c r="C54" s="87" t="s">
        <v>5559</v>
      </c>
      <c r="D54" s="83"/>
      <c r="F54" s="393"/>
      <c r="G54" s="74"/>
      <c r="H54" s="255"/>
      <c r="I54" s="251" t="s">
        <v>397</v>
      </c>
      <c r="J54" s="207" t="s">
        <v>398</v>
      </c>
      <c r="K54" s="70">
        <v>1</v>
      </c>
      <c r="L54" s="47"/>
      <c r="O54" s="227" t="s">
        <v>398</v>
      </c>
      <c r="P54" s="75">
        <v>0.7</v>
      </c>
      <c r="Q54" s="71">
        <v>457</v>
      </c>
      <c r="R54" s="72"/>
    </row>
    <row r="55" spans="1:18" ht="16.5" customHeight="1" x14ac:dyDescent="0.2">
      <c r="A55" s="53">
        <v>1</v>
      </c>
      <c r="B55" s="53">
        <v>7275</v>
      </c>
      <c r="C55" s="85" t="s">
        <v>5560</v>
      </c>
      <c r="D55" s="325" t="s">
        <v>445</v>
      </c>
      <c r="E55" s="394"/>
      <c r="F55" s="77"/>
      <c r="G55" s="61"/>
      <c r="H55" s="62"/>
      <c r="I55" s="145"/>
      <c r="J55" s="57"/>
      <c r="K55" s="58"/>
      <c r="L55" s="47"/>
      <c r="O55" s="77"/>
      <c r="P55" s="234"/>
      <c r="Q55" s="59">
        <v>828</v>
      </c>
      <c r="R55" s="60"/>
    </row>
    <row r="56" spans="1:18" ht="16.5" customHeight="1" x14ac:dyDescent="0.2">
      <c r="A56" s="53">
        <v>1</v>
      </c>
      <c r="B56" s="53">
        <v>7276</v>
      </c>
      <c r="C56" s="85" t="s">
        <v>5561</v>
      </c>
      <c r="D56" s="391"/>
      <c r="E56" s="390"/>
      <c r="F56" s="55"/>
      <c r="G56" s="49"/>
      <c r="H56" s="50"/>
      <c r="I56" s="248" t="s">
        <v>397</v>
      </c>
      <c r="J56" s="205" t="s">
        <v>398</v>
      </c>
      <c r="K56" s="58">
        <v>1</v>
      </c>
      <c r="L56" s="47"/>
      <c r="O56" s="47"/>
      <c r="P56" s="223"/>
      <c r="Q56" s="59">
        <v>828</v>
      </c>
      <c r="R56" s="60"/>
    </row>
    <row r="57" spans="1:18" ht="16.5" customHeight="1" x14ac:dyDescent="0.2">
      <c r="A57" s="53">
        <v>1</v>
      </c>
      <c r="B57" s="53">
        <v>7277</v>
      </c>
      <c r="C57" s="85" t="s">
        <v>5562</v>
      </c>
      <c r="D57" s="391"/>
      <c r="E57" s="390"/>
      <c r="F57" s="329" t="s">
        <v>399</v>
      </c>
      <c r="G57" s="210" t="s">
        <v>398</v>
      </c>
      <c r="H57" s="234">
        <v>0.9</v>
      </c>
      <c r="I57" s="145"/>
      <c r="J57" s="57"/>
      <c r="K57" s="58"/>
      <c r="L57" s="47"/>
      <c r="O57" s="47"/>
      <c r="P57" s="223"/>
      <c r="Q57" s="59">
        <v>746</v>
      </c>
      <c r="R57" s="60"/>
    </row>
    <row r="58" spans="1:18" ht="16.5" customHeight="1" x14ac:dyDescent="0.2">
      <c r="A58" s="53">
        <v>1</v>
      </c>
      <c r="B58" s="53">
        <v>7278</v>
      </c>
      <c r="C58" s="85" t="s">
        <v>5563</v>
      </c>
      <c r="D58" s="246">
        <v>552</v>
      </c>
      <c r="E58" s="235" t="s">
        <v>394</v>
      </c>
      <c r="F58" s="392"/>
      <c r="G58" s="49"/>
      <c r="H58" s="230"/>
      <c r="I58" s="248" t="s">
        <v>397</v>
      </c>
      <c r="J58" s="205" t="s">
        <v>398</v>
      </c>
      <c r="K58" s="58">
        <v>1</v>
      </c>
      <c r="L58" s="47"/>
      <c r="O58" s="47"/>
      <c r="P58" s="223"/>
      <c r="Q58" s="59">
        <v>746</v>
      </c>
      <c r="R58" s="60"/>
    </row>
    <row r="59" spans="1:18" ht="16.5" customHeight="1" x14ac:dyDescent="0.2">
      <c r="A59" s="63">
        <v>1</v>
      </c>
      <c r="B59" s="63" t="s">
        <v>2028</v>
      </c>
      <c r="C59" s="87" t="s">
        <v>5564</v>
      </c>
      <c r="D59" s="83"/>
      <c r="F59" s="65"/>
      <c r="G59" s="66"/>
      <c r="H59" s="67"/>
      <c r="I59" s="236"/>
      <c r="J59" s="69"/>
      <c r="K59" s="70"/>
      <c r="L59" s="47"/>
      <c r="O59" s="331" t="s">
        <v>400</v>
      </c>
      <c r="P59" s="338"/>
      <c r="Q59" s="71">
        <v>580</v>
      </c>
      <c r="R59" s="72"/>
    </row>
    <row r="60" spans="1:18" ht="16.5" customHeight="1" x14ac:dyDescent="0.2">
      <c r="A60" s="63">
        <v>1</v>
      </c>
      <c r="B60" s="63" t="s">
        <v>2029</v>
      </c>
      <c r="C60" s="87" t="s">
        <v>5565</v>
      </c>
      <c r="D60" s="83"/>
      <c r="F60" s="73"/>
      <c r="G60" s="74"/>
      <c r="H60" s="75"/>
      <c r="I60" s="251" t="s">
        <v>397</v>
      </c>
      <c r="J60" s="207" t="s">
        <v>398</v>
      </c>
      <c r="K60" s="70">
        <v>1</v>
      </c>
      <c r="L60" s="47"/>
      <c r="O60" s="333"/>
      <c r="P60" s="339"/>
      <c r="Q60" s="71">
        <v>580</v>
      </c>
      <c r="R60" s="72"/>
    </row>
    <row r="61" spans="1:18" ht="16.5" customHeight="1" x14ac:dyDescent="0.2">
      <c r="A61" s="63">
        <v>1</v>
      </c>
      <c r="B61" s="63" t="s">
        <v>2030</v>
      </c>
      <c r="C61" s="87" t="s">
        <v>5566</v>
      </c>
      <c r="D61" s="83"/>
      <c r="F61" s="335" t="s">
        <v>399</v>
      </c>
      <c r="G61" s="211" t="s">
        <v>398</v>
      </c>
      <c r="H61" s="254">
        <v>0.9</v>
      </c>
      <c r="I61" s="236"/>
      <c r="J61" s="69"/>
      <c r="K61" s="70"/>
      <c r="L61" s="47"/>
      <c r="O61" s="333"/>
      <c r="P61" s="339"/>
      <c r="Q61" s="71">
        <v>522</v>
      </c>
      <c r="R61" s="72"/>
    </row>
    <row r="62" spans="1:18" ht="16.5" customHeight="1" x14ac:dyDescent="0.2">
      <c r="A62" s="63">
        <v>1</v>
      </c>
      <c r="B62" s="63" t="s">
        <v>2031</v>
      </c>
      <c r="C62" s="87" t="s">
        <v>5567</v>
      </c>
      <c r="D62" s="83"/>
      <c r="F62" s="393"/>
      <c r="G62" s="74"/>
      <c r="H62" s="255"/>
      <c r="I62" s="251" t="s">
        <v>397</v>
      </c>
      <c r="J62" s="207" t="s">
        <v>398</v>
      </c>
      <c r="K62" s="70">
        <v>1</v>
      </c>
      <c r="L62" s="47"/>
      <c r="O62" s="227" t="s">
        <v>398</v>
      </c>
      <c r="P62" s="75">
        <v>0.7</v>
      </c>
      <c r="Q62" s="71">
        <v>522</v>
      </c>
      <c r="R62" s="72"/>
    </row>
    <row r="63" spans="1:18" ht="16.5" customHeight="1" x14ac:dyDescent="0.2">
      <c r="A63" s="53">
        <v>1</v>
      </c>
      <c r="B63" s="53">
        <v>7279</v>
      </c>
      <c r="C63" s="85" t="s">
        <v>5568</v>
      </c>
      <c r="D63" s="325" t="s">
        <v>446</v>
      </c>
      <c r="E63" s="394"/>
      <c r="F63" s="77"/>
      <c r="G63" s="61"/>
      <c r="H63" s="62"/>
      <c r="I63" s="145"/>
      <c r="J63" s="57"/>
      <c r="K63" s="58"/>
      <c r="L63" s="47"/>
      <c r="O63" s="77"/>
      <c r="P63" s="234"/>
      <c r="Q63" s="59">
        <v>932</v>
      </c>
      <c r="R63" s="60"/>
    </row>
    <row r="64" spans="1:18" ht="16.5" customHeight="1" x14ac:dyDescent="0.2">
      <c r="A64" s="53">
        <v>1</v>
      </c>
      <c r="B64" s="53">
        <v>7280</v>
      </c>
      <c r="C64" s="85" t="s">
        <v>5569</v>
      </c>
      <c r="D64" s="391"/>
      <c r="E64" s="390"/>
      <c r="F64" s="55"/>
      <c r="G64" s="49"/>
      <c r="H64" s="50"/>
      <c r="I64" s="248" t="s">
        <v>397</v>
      </c>
      <c r="J64" s="205" t="s">
        <v>398</v>
      </c>
      <c r="K64" s="58">
        <v>1</v>
      </c>
      <c r="L64" s="47"/>
      <c r="O64" s="47"/>
      <c r="P64" s="223"/>
      <c r="Q64" s="59">
        <v>932</v>
      </c>
      <c r="R64" s="60"/>
    </row>
    <row r="65" spans="1:18" ht="16.5" customHeight="1" x14ac:dyDescent="0.2">
      <c r="A65" s="53">
        <v>1</v>
      </c>
      <c r="B65" s="53">
        <v>7281</v>
      </c>
      <c r="C65" s="85" t="s">
        <v>5570</v>
      </c>
      <c r="D65" s="391"/>
      <c r="E65" s="390"/>
      <c r="F65" s="329" t="s">
        <v>399</v>
      </c>
      <c r="G65" s="210" t="s">
        <v>398</v>
      </c>
      <c r="H65" s="234">
        <v>0.9</v>
      </c>
      <c r="I65" s="145"/>
      <c r="J65" s="57"/>
      <c r="K65" s="58"/>
      <c r="L65" s="47"/>
      <c r="O65" s="47"/>
      <c r="P65" s="223"/>
      <c r="Q65" s="59">
        <v>839</v>
      </c>
      <c r="R65" s="60"/>
    </row>
    <row r="66" spans="1:18" ht="16.5" customHeight="1" x14ac:dyDescent="0.2">
      <c r="A66" s="53">
        <v>1</v>
      </c>
      <c r="B66" s="53">
        <v>7282</v>
      </c>
      <c r="C66" s="85" t="s">
        <v>5571</v>
      </c>
      <c r="D66" s="246">
        <v>621</v>
      </c>
      <c r="E66" s="235" t="s">
        <v>394</v>
      </c>
      <c r="F66" s="392"/>
      <c r="G66" s="49"/>
      <c r="H66" s="230"/>
      <c r="I66" s="248" t="s">
        <v>397</v>
      </c>
      <c r="J66" s="205" t="s">
        <v>398</v>
      </c>
      <c r="K66" s="58">
        <v>1</v>
      </c>
      <c r="L66" s="47"/>
      <c r="O66" s="47"/>
      <c r="P66" s="223"/>
      <c r="Q66" s="59">
        <v>839</v>
      </c>
      <c r="R66" s="60"/>
    </row>
    <row r="67" spans="1:18" ht="16.5" customHeight="1" x14ac:dyDescent="0.2">
      <c r="A67" s="63">
        <v>1</v>
      </c>
      <c r="B67" s="63" t="s">
        <v>2032</v>
      </c>
      <c r="C67" s="87" t="s">
        <v>5572</v>
      </c>
      <c r="D67" s="83"/>
      <c r="F67" s="65"/>
      <c r="G67" s="66"/>
      <c r="H67" s="67"/>
      <c r="I67" s="236"/>
      <c r="J67" s="69"/>
      <c r="K67" s="70"/>
      <c r="L67" s="47"/>
      <c r="O67" s="331" t="s">
        <v>400</v>
      </c>
      <c r="P67" s="338"/>
      <c r="Q67" s="71">
        <v>652</v>
      </c>
      <c r="R67" s="72"/>
    </row>
    <row r="68" spans="1:18" ht="16.5" customHeight="1" x14ac:dyDescent="0.2">
      <c r="A68" s="63">
        <v>1</v>
      </c>
      <c r="B68" s="63" t="s">
        <v>2033</v>
      </c>
      <c r="C68" s="87" t="s">
        <v>5573</v>
      </c>
      <c r="D68" s="83"/>
      <c r="F68" s="73"/>
      <c r="G68" s="74"/>
      <c r="H68" s="75"/>
      <c r="I68" s="251" t="s">
        <v>397</v>
      </c>
      <c r="J68" s="207" t="s">
        <v>398</v>
      </c>
      <c r="K68" s="70">
        <v>1</v>
      </c>
      <c r="L68" s="47"/>
      <c r="O68" s="333"/>
      <c r="P68" s="339"/>
      <c r="Q68" s="71">
        <v>652</v>
      </c>
      <c r="R68" s="72"/>
    </row>
    <row r="69" spans="1:18" ht="16.5" customHeight="1" x14ac:dyDescent="0.2">
      <c r="A69" s="63">
        <v>1</v>
      </c>
      <c r="B69" s="63" t="s">
        <v>2034</v>
      </c>
      <c r="C69" s="87" t="s">
        <v>5574</v>
      </c>
      <c r="D69" s="83"/>
      <c r="F69" s="335" t="s">
        <v>399</v>
      </c>
      <c r="G69" s="211" t="s">
        <v>398</v>
      </c>
      <c r="H69" s="254">
        <v>0.9</v>
      </c>
      <c r="I69" s="236"/>
      <c r="J69" s="69"/>
      <c r="K69" s="70"/>
      <c r="L69" s="47"/>
      <c r="O69" s="333"/>
      <c r="P69" s="339"/>
      <c r="Q69" s="71">
        <v>587</v>
      </c>
      <c r="R69" s="72"/>
    </row>
    <row r="70" spans="1:18" ht="16.5" customHeight="1" x14ac:dyDescent="0.2">
      <c r="A70" s="63">
        <v>1</v>
      </c>
      <c r="B70" s="63" t="s">
        <v>2035</v>
      </c>
      <c r="C70" s="87" t="s">
        <v>5575</v>
      </c>
      <c r="D70" s="83"/>
      <c r="F70" s="393"/>
      <c r="G70" s="74"/>
      <c r="H70" s="255"/>
      <c r="I70" s="251" t="s">
        <v>397</v>
      </c>
      <c r="J70" s="207" t="s">
        <v>398</v>
      </c>
      <c r="K70" s="70">
        <v>1</v>
      </c>
      <c r="L70" s="47"/>
      <c r="O70" s="227" t="s">
        <v>398</v>
      </c>
      <c r="P70" s="75">
        <v>0.7</v>
      </c>
      <c r="Q70" s="71">
        <v>587</v>
      </c>
      <c r="R70" s="72"/>
    </row>
    <row r="71" spans="1:18" ht="16.5" customHeight="1" x14ac:dyDescent="0.2">
      <c r="A71" s="53">
        <v>1</v>
      </c>
      <c r="B71" s="53">
        <v>7283</v>
      </c>
      <c r="C71" s="85" t="s">
        <v>5576</v>
      </c>
      <c r="D71" s="325" t="s">
        <v>489</v>
      </c>
      <c r="E71" s="394"/>
      <c r="F71" s="77"/>
      <c r="G71" s="61"/>
      <c r="H71" s="62"/>
      <c r="I71" s="145"/>
      <c r="J71" s="57"/>
      <c r="K71" s="58"/>
      <c r="L71" s="47"/>
      <c r="O71" s="77"/>
      <c r="P71" s="234"/>
      <c r="Q71" s="59">
        <v>1035</v>
      </c>
      <c r="R71" s="60"/>
    </row>
    <row r="72" spans="1:18" ht="16.5" customHeight="1" x14ac:dyDescent="0.2">
      <c r="A72" s="53">
        <v>1</v>
      </c>
      <c r="B72" s="53">
        <v>7284</v>
      </c>
      <c r="C72" s="85" t="s">
        <v>5577</v>
      </c>
      <c r="D72" s="391"/>
      <c r="E72" s="390"/>
      <c r="F72" s="55"/>
      <c r="G72" s="49"/>
      <c r="H72" s="50"/>
      <c r="I72" s="248" t="s">
        <v>397</v>
      </c>
      <c r="J72" s="205" t="s">
        <v>398</v>
      </c>
      <c r="K72" s="58">
        <v>1</v>
      </c>
      <c r="L72" s="47"/>
      <c r="O72" s="47"/>
      <c r="P72" s="223"/>
      <c r="Q72" s="59">
        <v>1035</v>
      </c>
      <c r="R72" s="60"/>
    </row>
    <row r="73" spans="1:18" ht="16.5" customHeight="1" x14ac:dyDescent="0.2">
      <c r="A73" s="53">
        <v>1</v>
      </c>
      <c r="B73" s="53">
        <v>7285</v>
      </c>
      <c r="C73" s="85" t="s">
        <v>5578</v>
      </c>
      <c r="D73" s="391"/>
      <c r="E73" s="390"/>
      <c r="F73" s="329" t="s">
        <v>399</v>
      </c>
      <c r="G73" s="210" t="s">
        <v>398</v>
      </c>
      <c r="H73" s="234">
        <v>0.9</v>
      </c>
      <c r="I73" s="145"/>
      <c r="J73" s="57"/>
      <c r="K73" s="58"/>
      <c r="L73" s="47"/>
      <c r="O73" s="47"/>
      <c r="P73" s="223"/>
      <c r="Q73" s="59">
        <v>932</v>
      </c>
      <c r="R73" s="60"/>
    </row>
    <row r="74" spans="1:18" ht="16.5" customHeight="1" x14ac:dyDescent="0.2">
      <c r="A74" s="53">
        <v>1</v>
      </c>
      <c r="B74" s="53">
        <v>7286</v>
      </c>
      <c r="C74" s="85" t="s">
        <v>5579</v>
      </c>
      <c r="D74" s="246">
        <v>690</v>
      </c>
      <c r="E74" s="235" t="s">
        <v>394</v>
      </c>
      <c r="F74" s="392"/>
      <c r="G74" s="49"/>
      <c r="H74" s="230"/>
      <c r="I74" s="248" t="s">
        <v>397</v>
      </c>
      <c r="J74" s="205" t="s">
        <v>398</v>
      </c>
      <c r="K74" s="58">
        <v>1</v>
      </c>
      <c r="L74" s="47"/>
      <c r="O74" s="47"/>
      <c r="P74" s="223"/>
      <c r="Q74" s="59">
        <v>932</v>
      </c>
      <c r="R74" s="60"/>
    </row>
    <row r="75" spans="1:18" ht="16.5" customHeight="1" x14ac:dyDescent="0.2">
      <c r="A75" s="63">
        <v>1</v>
      </c>
      <c r="B75" s="63" t="s">
        <v>2036</v>
      </c>
      <c r="C75" s="87" t="s">
        <v>5580</v>
      </c>
      <c r="D75" s="83"/>
      <c r="F75" s="65"/>
      <c r="G75" s="66"/>
      <c r="H75" s="67"/>
      <c r="I75" s="236"/>
      <c r="J75" s="69"/>
      <c r="K75" s="70"/>
      <c r="L75" s="47"/>
      <c r="O75" s="331" t="s">
        <v>400</v>
      </c>
      <c r="P75" s="338"/>
      <c r="Q75" s="71">
        <v>725</v>
      </c>
      <c r="R75" s="72"/>
    </row>
    <row r="76" spans="1:18" ht="16.5" customHeight="1" x14ac:dyDescent="0.2">
      <c r="A76" s="63">
        <v>1</v>
      </c>
      <c r="B76" s="63" t="s">
        <v>2037</v>
      </c>
      <c r="C76" s="87" t="s">
        <v>5581</v>
      </c>
      <c r="D76" s="83"/>
      <c r="F76" s="73"/>
      <c r="G76" s="74"/>
      <c r="H76" s="75"/>
      <c r="I76" s="251" t="s">
        <v>397</v>
      </c>
      <c r="J76" s="207" t="s">
        <v>398</v>
      </c>
      <c r="K76" s="70">
        <v>1</v>
      </c>
      <c r="L76" s="47"/>
      <c r="O76" s="333"/>
      <c r="P76" s="339"/>
      <c r="Q76" s="71">
        <v>725</v>
      </c>
      <c r="R76" s="72"/>
    </row>
    <row r="77" spans="1:18" ht="16.5" customHeight="1" x14ac:dyDescent="0.2">
      <c r="A77" s="63">
        <v>1</v>
      </c>
      <c r="B77" s="63" t="s">
        <v>2038</v>
      </c>
      <c r="C77" s="87" t="s">
        <v>5582</v>
      </c>
      <c r="D77" s="83"/>
      <c r="F77" s="335" t="s">
        <v>399</v>
      </c>
      <c r="G77" s="211" t="s">
        <v>398</v>
      </c>
      <c r="H77" s="254">
        <v>0.9</v>
      </c>
      <c r="I77" s="236"/>
      <c r="J77" s="69"/>
      <c r="K77" s="70"/>
      <c r="L77" s="47"/>
      <c r="O77" s="333"/>
      <c r="P77" s="339"/>
      <c r="Q77" s="71">
        <v>652</v>
      </c>
      <c r="R77" s="72"/>
    </row>
    <row r="78" spans="1:18" ht="16.5" customHeight="1" x14ac:dyDescent="0.2">
      <c r="A78" s="63">
        <v>1</v>
      </c>
      <c r="B78" s="63" t="s">
        <v>2039</v>
      </c>
      <c r="C78" s="87" t="s">
        <v>5583</v>
      </c>
      <c r="D78" s="83"/>
      <c r="F78" s="393"/>
      <c r="G78" s="74"/>
      <c r="H78" s="255"/>
      <c r="I78" s="251" t="s">
        <v>397</v>
      </c>
      <c r="J78" s="207" t="s">
        <v>398</v>
      </c>
      <c r="K78" s="70">
        <v>1</v>
      </c>
      <c r="L78" s="47"/>
      <c r="O78" s="227" t="s">
        <v>398</v>
      </c>
      <c r="P78" s="75">
        <v>0.7</v>
      </c>
      <c r="Q78" s="71">
        <v>652</v>
      </c>
      <c r="R78" s="72"/>
    </row>
    <row r="79" spans="1:18" ht="16.5" customHeight="1" x14ac:dyDescent="0.2">
      <c r="A79" s="53">
        <v>1</v>
      </c>
      <c r="B79" s="53">
        <v>7287</v>
      </c>
      <c r="C79" s="85" t="s">
        <v>5584</v>
      </c>
      <c r="D79" s="325" t="s">
        <v>448</v>
      </c>
      <c r="E79" s="394"/>
      <c r="F79" s="77"/>
      <c r="G79" s="61"/>
      <c r="H79" s="62"/>
      <c r="I79" s="145"/>
      <c r="J79" s="57"/>
      <c r="K79" s="58"/>
      <c r="L79" s="47"/>
      <c r="O79" s="77"/>
      <c r="P79" s="234"/>
      <c r="Q79" s="59">
        <v>1139</v>
      </c>
      <c r="R79" s="60"/>
    </row>
    <row r="80" spans="1:18" ht="16.5" customHeight="1" x14ac:dyDescent="0.2">
      <c r="A80" s="53">
        <v>1</v>
      </c>
      <c r="B80" s="53">
        <v>7288</v>
      </c>
      <c r="C80" s="85" t="s">
        <v>5585</v>
      </c>
      <c r="D80" s="391"/>
      <c r="E80" s="390"/>
      <c r="F80" s="55"/>
      <c r="G80" s="49"/>
      <c r="H80" s="50"/>
      <c r="I80" s="248" t="s">
        <v>397</v>
      </c>
      <c r="J80" s="205" t="s">
        <v>398</v>
      </c>
      <c r="K80" s="58">
        <v>1</v>
      </c>
      <c r="L80" s="47"/>
      <c r="O80" s="47"/>
      <c r="P80" s="223"/>
      <c r="Q80" s="59">
        <v>1139</v>
      </c>
      <c r="R80" s="60"/>
    </row>
    <row r="81" spans="1:18" ht="16.5" customHeight="1" x14ac:dyDescent="0.2">
      <c r="A81" s="53">
        <v>1</v>
      </c>
      <c r="B81" s="53">
        <v>7289</v>
      </c>
      <c r="C81" s="85" t="s">
        <v>5586</v>
      </c>
      <c r="D81" s="391"/>
      <c r="E81" s="390"/>
      <c r="F81" s="329" t="s">
        <v>399</v>
      </c>
      <c r="G81" s="210" t="s">
        <v>398</v>
      </c>
      <c r="H81" s="234">
        <v>0.9</v>
      </c>
      <c r="I81" s="145"/>
      <c r="J81" s="57"/>
      <c r="K81" s="58"/>
      <c r="L81" s="47"/>
      <c r="O81" s="47"/>
      <c r="P81" s="223"/>
      <c r="Q81" s="59">
        <v>1025</v>
      </c>
      <c r="R81" s="60"/>
    </row>
    <row r="82" spans="1:18" ht="16.5" customHeight="1" x14ac:dyDescent="0.2">
      <c r="A82" s="53">
        <v>1</v>
      </c>
      <c r="B82" s="53">
        <v>7290</v>
      </c>
      <c r="C82" s="85" t="s">
        <v>5587</v>
      </c>
      <c r="D82" s="246">
        <v>759</v>
      </c>
      <c r="E82" s="235" t="s">
        <v>394</v>
      </c>
      <c r="F82" s="392"/>
      <c r="G82" s="49"/>
      <c r="H82" s="230"/>
      <c r="I82" s="248" t="s">
        <v>397</v>
      </c>
      <c r="J82" s="205" t="s">
        <v>398</v>
      </c>
      <c r="K82" s="58">
        <v>1</v>
      </c>
      <c r="L82" s="47"/>
      <c r="O82" s="47"/>
      <c r="P82" s="223"/>
      <c r="Q82" s="59">
        <v>1025</v>
      </c>
      <c r="R82" s="60"/>
    </row>
    <row r="83" spans="1:18" ht="16.5" customHeight="1" x14ac:dyDescent="0.2">
      <c r="A83" s="63">
        <v>1</v>
      </c>
      <c r="B83" s="63" t="s">
        <v>2040</v>
      </c>
      <c r="C83" s="87" t="s">
        <v>5588</v>
      </c>
      <c r="D83" s="83"/>
      <c r="F83" s="65"/>
      <c r="G83" s="66"/>
      <c r="H83" s="67"/>
      <c r="I83" s="236"/>
      <c r="J83" s="69"/>
      <c r="K83" s="70"/>
      <c r="L83" s="47"/>
      <c r="O83" s="331" t="s">
        <v>400</v>
      </c>
      <c r="P83" s="338"/>
      <c r="Q83" s="71">
        <v>797</v>
      </c>
      <c r="R83" s="72"/>
    </row>
    <row r="84" spans="1:18" ht="16.5" customHeight="1" x14ac:dyDescent="0.2">
      <c r="A84" s="63">
        <v>1</v>
      </c>
      <c r="B84" s="63" t="s">
        <v>2041</v>
      </c>
      <c r="C84" s="87" t="s">
        <v>5589</v>
      </c>
      <c r="D84" s="83"/>
      <c r="F84" s="73"/>
      <c r="G84" s="74"/>
      <c r="H84" s="75"/>
      <c r="I84" s="251" t="s">
        <v>397</v>
      </c>
      <c r="J84" s="207" t="s">
        <v>398</v>
      </c>
      <c r="K84" s="70">
        <v>1</v>
      </c>
      <c r="L84" s="47"/>
      <c r="O84" s="333"/>
      <c r="P84" s="339"/>
      <c r="Q84" s="71">
        <v>797</v>
      </c>
      <c r="R84" s="72"/>
    </row>
    <row r="85" spans="1:18" ht="16.5" customHeight="1" x14ac:dyDescent="0.2">
      <c r="A85" s="63">
        <v>1</v>
      </c>
      <c r="B85" s="63" t="s">
        <v>2042</v>
      </c>
      <c r="C85" s="87" t="s">
        <v>5590</v>
      </c>
      <c r="D85" s="83"/>
      <c r="F85" s="335" t="s">
        <v>399</v>
      </c>
      <c r="G85" s="211" t="s">
        <v>398</v>
      </c>
      <c r="H85" s="254">
        <v>0.9</v>
      </c>
      <c r="I85" s="236"/>
      <c r="J85" s="69"/>
      <c r="K85" s="70"/>
      <c r="L85" s="47"/>
      <c r="O85" s="333"/>
      <c r="P85" s="339"/>
      <c r="Q85" s="71">
        <v>718</v>
      </c>
      <c r="R85" s="72"/>
    </row>
    <row r="86" spans="1:18" ht="16.5" customHeight="1" x14ac:dyDescent="0.2">
      <c r="A86" s="63">
        <v>1</v>
      </c>
      <c r="B86" s="63" t="s">
        <v>2043</v>
      </c>
      <c r="C86" s="87" t="s">
        <v>5591</v>
      </c>
      <c r="D86" s="124"/>
      <c r="E86" s="49"/>
      <c r="F86" s="393"/>
      <c r="G86" s="74"/>
      <c r="H86" s="255"/>
      <c r="I86" s="251" t="s">
        <v>397</v>
      </c>
      <c r="J86" s="207" t="s">
        <v>398</v>
      </c>
      <c r="K86" s="70">
        <v>1</v>
      </c>
      <c r="L86" s="55"/>
      <c r="M86" s="49"/>
      <c r="N86" s="50"/>
      <c r="O86" s="227" t="s">
        <v>398</v>
      </c>
      <c r="P86" s="75">
        <v>0.7</v>
      </c>
      <c r="Q86" s="71">
        <v>718</v>
      </c>
      <c r="R86" s="79"/>
    </row>
    <row r="87" spans="1:18" ht="16.5" customHeight="1" x14ac:dyDescent="0.2">
      <c r="A87" s="44">
        <v>1</v>
      </c>
      <c r="B87" s="44">
        <v>7291</v>
      </c>
      <c r="C87" s="45" t="s">
        <v>5592</v>
      </c>
      <c r="D87" s="327" t="s">
        <v>449</v>
      </c>
      <c r="E87" s="390"/>
      <c r="F87" s="47"/>
      <c r="I87" s="55"/>
      <c r="J87" s="49"/>
      <c r="K87" s="50"/>
      <c r="L87" s="77" t="s">
        <v>439</v>
      </c>
      <c r="M87" s="61"/>
      <c r="N87" s="62"/>
      <c r="O87" s="47"/>
      <c r="P87" s="223"/>
      <c r="Q87" s="51">
        <v>1242</v>
      </c>
      <c r="R87" s="52" t="s">
        <v>396</v>
      </c>
    </row>
    <row r="88" spans="1:18" ht="16.5" customHeight="1" x14ac:dyDescent="0.2">
      <c r="A88" s="53">
        <v>1</v>
      </c>
      <c r="B88" s="53">
        <v>7292</v>
      </c>
      <c r="C88" s="85" t="s">
        <v>5593</v>
      </c>
      <c r="D88" s="391"/>
      <c r="E88" s="390"/>
      <c r="F88" s="55"/>
      <c r="G88" s="49"/>
      <c r="H88" s="50"/>
      <c r="I88" s="248" t="s">
        <v>397</v>
      </c>
      <c r="J88" s="205" t="s">
        <v>398</v>
      </c>
      <c r="K88" s="58">
        <v>1</v>
      </c>
      <c r="L88" s="240" t="s">
        <v>398</v>
      </c>
      <c r="M88" s="26">
        <v>0.5</v>
      </c>
      <c r="N88" s="353" t="s">
        <v>423</v>
      </c>
      <c r="O88" s="47"/>
      <c r="P88" s="223"/>
      <c r="Q88" s="59">
        <v>1242</v>
      </c>
      <c r="R88" s="60"/>
    </row>
    <row r="89" spans="1:18" ht="16.5" customHeight="1" x14ac:dyDescent="0.2">
      <c r="A89" s="53">
        <v>1</v>
      </c>
      <c r="B89" s="53">
        <v>7293</v>
      </c>
      <c r="C89" s="85" t="s">
        <v>5594</v>
      </c>
      <c r="D89" s="391"/>
      <c r="E89" s="390"/>
      <c r="F89" s="329" t="s">
        <v>399</v>
      </c>
      <c r="G89" s="210" t="s">
        <v>398</v>
      </c>
      <c r="H89" s="234">
        <v>0.9</v>
      </c>
      <c r="I89" s="145"/>
      <c r="J89" s="57"/>
      <c r="K89" s="58"/>
      <c r="L89" s="47"/>
      <c r="N89" s="396"/>
      <c r="O89" s="47"/>
      <c r="P89" s="223"/>
      <c r="Q89" s="59">
        <v>1118</v>
      </c>
      <c r="R89" s="60"/>
    </row>
    <row r="90" spans="1:18" ht="16.5" customHeight="1" x14ac:dyDescent="0.2">
      <c r="A90" s="53">
        <v>1</v>
      </c>
      <c r="B90" s="53">
        <v>7294</v>
      </c>
      <c r="C90" s="85" t="s">
        <v>5595</v>
      </c>
      <c r="D90" s="246">
        <v>828</v>
      </c>
      <c r="E90" s="235" t="s">
        <v>394</v>
      </c>
      <c r="F90" s="392"/>
      <c r="G90" s="49"/>
      <c r="H90" s="230"/>
      <c r="I90" s="248" t="s">
        <v>397</v>
      </c>
      <c r="J90" s="205" t="s">
        <v>398</v>
      </c>
      <c r="K90" s="58">
        <v>1</v>
      </c>
      <c r="L90" s="47"/>
      <c r="O90" s="47"/>
      <c r="P90" s="223"/>
      <c r="Q90" s="59">
        <v>1118</v>
      </c>
      <c r="R90" s="60"/>
    </row>
    <row r="91" spans="1:18" ht="16.5" customHeight="1" x14ac:dyDescent="0.2">
      <c r="A91" s="63">
        <v>1</v>
      </c>
      <c r="B91" s="63" t="s">
        <v>2044</v>
      </c>
      <c r="C91" s="87" t="s">
        <v>5596</v>
      </c>
      <c r="D91" s="83"/>
      <c r="F91" s="65"/>
      <c r="G91" s="66"/>
      <c r="H91" s="67"/>
      <c r="I91" s="236"/>
      <c r="J91" s="69"/>
      <c r="K91" s="70"/>
      <c r="L91" s="47"/>
      <c r="O91" s="331" t="s">
        <v>400</v>
      </c>
      <c r="P91" s="338"/>
      <c r="Q91" s="71">
        <v>869</v>
      </c>
      <c r="R91" s="72"/>
    </row>
    <row r="92" spans="1:18" ht="16.5" customHeight="1" x14ac:dyDescent="0.2">
      <c r="A92" s="63">
        <v>1</v>
      </c>
      <c r="B92" s="63" t="s">
        <v>2045</v>
      </c>
      <c r="C92" s="87" t="s">
        <v>5597</v>
      </c>
      <c r="D92" s="83"/>
      <c r="F92" s="73"/>
      <c r="G92" s="74"/>
      <c r="H92" s="75"/>
      <c r="I92" s="251" t="s">
        <v>397</v>
      </c>
      <c r="J92" s="207" t="s">
        <v>398</v>
      </c>
      <c r="K92" s="70">
        <v>1</v>
      </c>
      <c r="L92" s="47"/>
      <c r="O92" s="333"/>
      <c r="P92" s="339"/>
      <c r="Q92" s="71">
        <v>869</v>
      </c>
      <c r="R92" s="72"/>
    </row>
    <row r="93" spans="1:18" ht="16.5" customHeight="1" x14ac:dyDescent="0.2">
      <c r="A93" s="63">
        <v>1</v>
      </c>
      <c r="B93" s="63" t="s">
        <v>2046</v>
      </c>
      <c r="C93" s="87" t="s">
        <v>5598</v>
      </c>
      <c r="D93" s="83"/>
      <c r="F93" s="335" t="s">
        <v>399</v>
      </c>
      <c r="G93" s="211" t="s">
        <v>398</v>
      </c>
      <c r="H93" s="254">
        <v>0.9</v>
      </c>
      <c r="I93" s="236"/>
      <c r="J93" s="69"/>
      <c r="K93" s="70"/>
      <c r="L93" s="47"/>
      <c r="O93" s="333"/>
      <c r="P93" s="339"/>
      <c r="Q93" s="71">
        <v>783</v>
      </c>
      <c r="R93" s="72"/>
    </row>
    <row r="94" spans="1:18" ht="16.5" customHeight="1" x14ac:dyDescent="0.2">
      <c r="A94" s="63">
        <v>1</v>
      </c>
      <c r="B94" s="63" t="s">
        <v>2047</v>
      </c>
      <c r="C94" s="87" t="s">
        <v>5599</v>
      </c>
      <c r="D94" s="83"/>
      <c r="F94" s="393"/>
      <c r="G94" s="74"/>
      <c r="H94" s="255"/>
      <c r="I94" s="251" t="s">
        <v>397</v>
      </c>
      <c r="J94" s="207" t="s">
        <v>398</v>
      </c>
      <c r="K94" s="70">
        <v>1</v>
      </c>
      <c r="L94" s="47"/>
      <c r="O94" s="227" t="s">
        <v>398</v>
      </c>
      <c r="P94" s="75">
        <v>0.7</v>
      </c>
      <c r="Q94" s="71">
        <v>783</v>
      </c>
      <c r="R94" s="72"/>
    </row>
    <row r="95" spans="1:18" ht="16.5" customHeight="1" x14ac:dyDescent="0.2">
      <c r="A95" s="53">
        <v>1</v>
      </c>
      <c r="B95" s="53">
        <v>7295</v>
      </c>
      <c r="C95" s="85" t="s">
        <v>5600</v>
      </c>
      <c r="D95" s="325" t="s">
        <v>450</v>
      </c>
      <c r="E95" s="394"/>
      <c r="F95" s="77"/>
      <c r="G95" s="61"/>
      <c r="H95" s="62"/>
      <c r="I95" s="145"/>
      <c r="J95" s="57"/>
      <c r="K95" s="58"/>
      <c r="L95" s="47"/>
      <c r="O95" s="77"/>
      <c r="P95" s="234"/>
      <c r="Q95" s="59">
        <v>1346</v>
      </c>
      <c r="R95" s="60"/>
    </row>
    <row r="96" spans="1:18" ht="16.5" customHeight="1" x14ac:dyDescent="0.2">
      <c r="A96" s="53">
        <v>1</v>
      </c>
      <c r="B96" s="53">
        <v>7296</v>
      </c>
      <c r="C96" s="85" t="s">
        <v>5601</v>
      </c>
      <c r="D96" s="391"/>
      <c r="E96" s="390"/>
      <c r="F96" s="55"/>
      <c r="G96" s="49"/>
      <c r="H96" s="50"/>
      <c r="I96" s="248" t="s">
        <v>397</v>
      </c>
      <c r="J96" s="205" t="s">
        <v>398</v>
      </c>
      <c r="K96" s="58">
        <v>1</v>
      </c>
      <c r="L96" s="47"/>
      <c r="O96" s="47"/>
      <c r="P96" s="223"/>
      <c r="Q96" s="59">
        <v>1346</v>
      </c>
      <c r="R96" s="60"/>
    </row>
    <row r="97" spans="1:18" ht="16.5" customHeight="1" x14ac:dyDescent="0.2">
      <c r="A97" s="53">
        <v>1</v>
      </c>
      <c r="B97" s="53">
        <v>7297</v>
      </c>
      <c r="C97" s="85" t="s">
        <v>5602</v>
      </c>
      <c r="D97" s="391"/>
      <c r="E97" s="390"/>
      <c r="F97" s="329" t="s">
        <v>399</v>
      </c>
      <c r="G97" s="210" t="s">
        <v>398</v>
      </c>
      <c r="H97" s="234">
        <v>0.9</v>
      </c>
      <c r="I97" s="145"/>
      <c r="J97" s="57"/>
      <c r="K97" s="58"/>
      <c r="L97" s="47"/>
      <c r="O97" s="47"/>
      <c r="P97" s="223"/>
      <c r="Q97" s="59">
        <v>1211</v>
      </c>
      <c r="R97" s="60"/>
    </row>
    <row r="98" spans="1:18" ht="16.5" customHeight="1" x14ac:dyDescent="0.2">
      <c r="A98" s="53">
        <v>1</v>
      </c>
      <c r="B98" s="53">
        <v>7298</v>
      </c>
      <c r="C98" s="85" t="s">
        <v>5603</v>
      </c>
      <c r="D98" s="246">
        <v>897</v>
      </c>
      <c r="E98" s="235" t="s">
        <v>394</v>
      </c>
      <c r="F98" s="392"/>
      <c r="G98" s="49"/>
      <c r="H98" s="230"/>
      <c r="I98" s="248" t="s">
        <v>397</v>
      </c>
      <c r="J98" s="205" t="s">
        <v>398</v>
      </c>
      <c r="K98" s="58">
        <v>1</v>
      </c>
      <c r="L98" s="47"/>
      <c r="O98" s="47"/>
      <c r="P98" s="223"/>
      <c r="Q98" s="59">
        <v>1211</v>
      </c>
      <c r="R98" s="60"/>
    </row>
    <row r="99" spans="1:18" ht="16.5" customHeight="1" x14ac:dyDescent="0.2">
      <c r="A99" s="63">
        <v>1</v>
      </c>
      <c r="B99" s="63" t="s">
        <v>2048</v>
      </c>
      <c r="C99" s="87" t="s">
        <v>5604</v>
      </c>
      <c r="D99" s="83"/>
      <c r="F99" s="65"/>
      <c r="G99" s="66"/>
      <c r="H99" s="67"/>
      <c r="I99" s="236"/>
      <c r="J99" s="69"/>
      <c r="K99" s="70"/>
      <c r="L99" s="47"/>
      <c r="O99" s="331" t="s">
        <v>400</v>
      </c>
      <c r="P99" s="338"/>
      <c r="Q99" s="71">
        <v>942</v>
      </c>
      <c r="R99" s="72"/>
    </row>
    <row r="100" spans="1:18" ht="16.5" customHeight="1" x14ac:dyDescent="0.2">
      <c r="A100" s="63">
        <v>1</v>
      </c>
      <c r="B100" s="63" t="s">
        <v>2049</v>
      </c>
      <c r="C100" s="87" t="s">
        <v>5605</v>
      </c>
      <c r="D100" s="83"/>
      <c r="F100" s="73"/>
      <c r="G100" s="74"/>
      <c r="H100" s="75"/>
      <c r="I100" s="251" t="s">
        <v>397</v>
      </c>
      <c r="J100" s="207" t="s">
        <v>398</v>
      </c>
      <c r="K100" s="70">
        <v>1</v>
      </c>
      <c r="L100" s="47"/>
      <c r="O100" s="333"/>
      <c r="P100" s="339"/>
      <c r="Q100" s="71">
        <v>942</v>
      </c>
      <c r="R100" s="72"/>
    </row>
    <row r="101" spans="1:18" ht="16.5" customHeight="1" x14ac:dyDescent="0.2">
      <c r="A101" s="63">
        <v>1</v>
      </c>
      <c r="B101" s="63" t="s">
        <v>2050</v>
      </c>
      <c r="C101" s="87" t="s">
        <v>5606</v>
      </c>
      <c r="D101" s="83"/>
      <c r="F101" s="335" t="s">
        <v>399</v>
      </c>
      <c r="G101" s="211" t="s">
        <v>398</v>
      </c>
      <c r="H101" s="254">
        <v>0.9</v>
      </c>
      <c r="I101" s="236"/>
      <c r="J101" s="69"/>
      <c r="K101" s="70"/>
      <c r="L101" s="47"/>
      <c r="O101" s="333"/>
      <c r="P101" s="339"/>
      <c r="Q101" s="71">
        <v>848</v>
      </c>
      <c r="R101" s="72"/>
    </row>
    <row r="102" spans="1:18" ht="16.5" customHeight="1" x14ac:dyDescent="0.2">
      <c r="A102" s="63">
        <v>1</v>
      </c>
      <c r="B102" s="63" t="s">
        <v>2051</v>
      </c>
      <c r="C102" s="87" t="s">
        <v>5607</v>
      </c>
      <c r="D102" s="83"/>
      <c r="F102" s="393"/>
      <c r="G102" s="74"/>
      <c r="H102" s="255"/>
      <c r="I102" s="251" t="s">
        <v>397</v>
      </c>
      <c r="J102" s="207" t="s">
        <v>398</v>
      </c>
      <c r="K102" s="70">
        <v>1</v>
      </c>
      <c r="L102" s="47"/>
      <c r="O102" s="227" t="s">
        <v>398</v>
      </c>
      <c r="P102" s="75">
        <v>0.7</v>
      </c>
      <c r="Q102" s="71">
        <v>848</v>
      </c>
      <c r="R102" s="72"/>
    </row>
    <row r="103" spans="1:18" ht="16.5" customHeight="1" x14ac:dyDescent="0.2">
      <c r="A103" s="53">
        <v>1</v>
      </c>
      <c r="B103" s="53">
        <v>7299</v>
      </c>
      <c r="C103" s="85" t="s">
        <v>5608</v>
      </c>
      <c r="D103" s="325" t="s">
        <v>451</v>
      </c>
      <c r="E103" s="394"/>
      <c r="F103" s="77"/>
      <c r="G103" s="61"/>
      <c r="H103" s="62"/>
      <c r="I103" s="145"/>
      <c r="J103" s="57"/>
      <c r="K103" s="58"/>
      <c r="L103" s="47"/>
      <c r="O103" s="77"/>
      <c r="P103" s="234"/>
      <c r="Q103" s="59">
        <v>1449</v>
      </c>
      <c r="R103" s="60"/>
    </row>
    <row r="104" spans="1:18" ht="16.5" customHeight="1" x14ac:dyDescent="0.2">
      <c r="A104" s="53">
        <v>1</v>
      </c>
      <c r="B104" s="53">
        <v>7300</v>
      </c>
      <c r="C104" s="85" t="s">
        <v>5609</v>
      </c>
      <c r="D104" s="391"/>
      <c r="E104" s="390"/>
      <c r="F104" s="55"/>
      <c r="G104" s="49"/>
      <c r="H104" s="50"/>
      <c r="I104" s="248" t="s">
        <v>397</v>
      </c>
      <c r="J104" s="205" t="s">
        <v>398</v>
      </c>
      <c r="K104" s="58">
        <v>1</v>
      </c>
      <c r="L104" s="47"/>
      <c r="O104" s="47"/>
      <c r="P104" s="223"/>
      <c r="Q104" s="59">
        <v>1449</v>
      </c>
      <c r="R104" s="60"/>
    </row>
    <row r="105" spans="1:18" ht="16.5" customHeight="1" x14ac:dyDescent="0.2">
      <c r="A105" s="53">
        <v>1</v>
      </c>
      <c r="B105" s="53">
        <v>7301</v>
      </c>
      <c r="C105" s="85" t="s">
        <v>5610</v>
      </c>
      <c r="D105" s="391"/>
      <c r="E105" s="390"/>
      <c r="F105" s="329" t="s">
        <v>399</v>
      </c>
      <c r="G105" s="210" t="s">
        <v>398</v>
      </c>
      <c r="H105" s="234">
        <v>0.9</v>
      </c>
      <c r="I105" s="145"/>
      <c r="J105" s="57"/>
      <c r="K105" s="58"/>
      <c r="L105" s="47"/>
      <c r="O105" s="47"/>
      <c r="P105" s="223"/>
      <c r="Q105" s="59">
        <v>1304</v>
      </c>
      <c r="R105" s="60"/>
    </row>
    <row r="106" spans="1:18" ht="16.5" customHeight="1" x14ac:dyDescent="0.2">
      <c r="A106" s="53">
        <v>1</v>
      </c>
      <c r="B106" s="53">
        <v>7302</v>
      </c>
      <c r="C106" s="85" t="s">
        <v>5611</v>
      </c>
      <c r="D106" s="246">
        <v>966</v>
      </c>
      <c r="E106" s="235" t="s">
        <v>394</v>
      </c>
      <c r="F106" s="392"/>
      <c r="G106" s="49"/>
      <c r="H106" s="230"/>
      <c r="I106" s="248" t="s">
        <v>397</v>
      </c>
      <c r="J106" s="205" t="s">
        <v>398</v>
      </c>
      <c r="K106" s="58">
        <v>1</v>
      </c>
      <c r="L106" s="47"/>
      <c r="O106" s="47"/>
      <c r="P106" s="223"/>
      <c r="Q106" s="59">
        <v>1304</v>
      </c>
      <c r="R106" s="60"/>
    </row>
    <row r="107" spans="1:18" ht="16.5" customHeight="1" x14ac:dyDescent="0.2">
      <c r="A107" s="63">
        <v>1</v>
      </c>
      <c r="B107" s="63" t="s">
        <v>2052</v>
      </c>
      <c r="C107" s="87" t="s">
        <v>5612</v>
      </c>
      <c r="D107" s="256"/>
      <c r="F107" s="65"/>
      <c r="G107" s="66"/>
      <c r="H107" s="67"/>
      <c r="I107" s="236"/>
      <c r="J107" s="69"/>
      <c r="K107" s="70"/>
      <c r="L107" s="47"/>
      <c r="O107" s="331" t="s">
        <v>400</v>
      </c>
      <c r="P107" s="338"/>
      <c r="Q107" s="71">
        <v>1014</v>
      </c>
      <c r="R107" s="72"/>
    </row>
    <row r="108" spans="1:18" ht="16.5" customHeight="1" x14ac:dyDescent="0.2">
      <c r="A108" s="63">
        <v>1</v>
      </c>
      <c r="B108" s="63" t="s">
        <v>2053</v>
      </c>
      <c r="C108" s="87" t="s">
        <v>5613</v>
      </c>
      <c r="D108" s="83"/>
      <c r="F108" s="73"/>
      <c r="G108" s="74"/>
      <c r="H108" s="75"/>
      <c r="I108" s="251" t="s">
        <v>397</v>
      </c>
      <c r="J108" s="207" t="s">
        <v>398</v>
      </c>
      <c r="K108" s="70">
        <v>1</v>
      </c>
      <c r="L108" s="47"/>
      <c r="O108" s="333"/>
      <c r="P108" s="339"/>
      <c r="Q108" s="71">
        <v>1014</v>
      </c>
      <c r="R108" s="72"/>
    </row>
    <row r="109" spans="1:18" ht="16.5" customHeight="1" x14ac:dyDescent="0.2">
      <c r="A109" s="63">
        <v>1</v>
      </c>
      <c r="B109" s="63" t="s">
        <v>2054</v>
      </c>
      <c r="C109" s="87" t="s">
        <v>5614</v>
      </c>
      <c r="D109" s="83"/>
      <c r="F109" s="335" t="s">
        <v>399</v>
      </c>
      <c r="G109" s="211" t="s">
        <v>398</v>
      </c>
      <c r="H109" s="254">
        <v>0.9</v>
      </c>
      <c r="I109" s="236"/>
      <c r="J109" s="69"/>
      <c r="K109" s="70"/>
      <c r="L109" s="47"/>
      <c r="O109" s="333"/>
      <c r="P109" s="339"/>
      <c r="Q109" s="71">
        <v>913</v>
      </c>
      <c r="R109" s="72"/>
    </row>
    <row r="110" spans="1:18" ht="16.5" customHeight="1" x14ac:dyDescent="0.2">
      <c r="A110" s="63">
        <v>1</v>
      </c>
      <c r="B110" s="63" t="s">
        <v>2055</v>
      </c>
      <c r="C110" s="87" t="s">
        <v>5615</v>
      </c>
      <c r="D110" s="124"/>
      <c r="E110" s="49"/>
      <c r="F110" s="393"/>
      <c r="G110" s="74"/>
      <c r="H110" s="255"/>
      <c r="I110" s="251" t="s">
        <v>397</v>
      </c>
      <c r="J110" s="207" t="s">
        <v>398</v>
      </c>
      <c r="K110" s="70">
        <v>1</v>
      </c>
      <c r="L110" s="55"/>
      <c r="M110" s="49"/>
      <c r="N110" s="50"/>
      <c r="O110" s="227" t="s">
        <v>398</v>
      </c>
      <c r="P110" s="75">
        <v>0.7</v>
      </c>
      <c r="Q110" s="71">
        <v>913</v>
      </c>
      <c r="R110" s="79"/>
    </row>
    <row r="111" spans="1:18" ht="16.5" customHeight="1" x14ac:dyDescent="0.2"/>
    <row r="112" spans="1:18" ht="16.5" customHeight="1" x14ac:dyDescent="0.2"/>
  </sheetData>
  <mergeCells count="54">
    <mergeCell ref="O107:P109"/>
    <mergeCell ref="F109:F110"/>
    <mergeCell ref="O91:P93"/>
    <mergeCell ref="F93:F94"/>
    <mergeCell ref="D95:E97"/>
    <mergeCell ref="F97:F98"/>
    <mergeCell ref="O99:P101"/>
    <mergeCell ref="F101:F102"/>
    <mergeCell ref="D87:E89"/>
    <mergeCell ref="N88:N89"/>
    <mergeCell ref="F89:F90"/>
    <mergeCell ref="D103:E105"/>
    <mergeCell ref="F105:F106"/>
    <mergeCell ref="O75:P77"/>
    <mergeCell ref="F77:F78"/>
    <mergeCell ref="D79:E81"/>
    <mergeCell ref="F81:F82"/>
    <mergeCell ref="O83:P85"/>
    <mergeCell ref="F85:F86"/>
    <mergeCell ref="D63:E65"/>
    <mergeCell ref="F65:F66"/>
    <mergeCell ref="O67:P69"/>
    <mergeCell ref="F69:F70"/>
    <mergeCell ref="D71:E73"/>
    <mergeCell ref="F73:F74"/>
    <mergeCell ref="O51:P53"/>
    <mergeCell ref="F53:F54"/>
    <mergeCell ref="D55:E57"/>
    <mergeCell ref="F57:F58"/>
    <mergeCell ref="O59:P61"/>
    <mergeCell ref="F61:F62"/>
    <mergeCell ref="D39:E41"/>
    <mergeCell ref="F41:F42"/>
    <mergeCell ref="O43:P45"/>
    <mergeCell ref="F45:F46"/>
    <mergeCell ref="D47:E49"/>
    <mergeCell ref="F49:F50"/>
    <mergeCell ref="O27:P29"/>
    <mergeCell ref="F29:F30"/>
    <mergeCell ref="D31:E33"/>
    <mergeCell ref="F33:F34"/>
    <mergeCell ref="O35:P37"/>
    <mergeCell ref="F37:F38"/>
    <mergeCell ref="O19:P21"/>
    <mergeCell ref="F21:F22"/>
    <mergeCell ref="D23:E25"/>
    <mergeCell ref="F25:F26"/>
    <mergeCell ref="D15:E17"/>
    <mergeCell ref="F17:F18"/>
    <mergeCell ref="D7:E9"/>
    <mergeCell ref="N8:N9"/>
    <mergeCell ref="F9:F10"/>
    <mergeCell ref="O11:P13"/>
    <mergeCell ref="F13:F14"/>
  </mergeCells>
  <phoneticPr fontId="1"/>
  <printOptions horizontalCentered="1"/>
  <pageMargins left="0.70866141732283472" right="0.70866141732283472" top="0.74803149606299213" bottom="0.74803149606299213" header="0.31496062992125984" footer="0.31496062992125984"/>
  <pageSetup paperSize="9" scale="55" fitToHeight="0" orientation="portrait" r:id="rId1"/>
  <headerFooter>
    <oddFooter>&amp;C&amp;"ＭＳ Ｐゴシック"&amp;14&amp;P</oddFooter>
  </headerFooter>
  <rowBreaks count="1" manualBreakCount="1">
    <brk id="86" max="17"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90"/>
  <sheetViews>
    <sheetView view="pageBreakPreview" topLeftCell="A65"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37.44140625" style="23" customWidth="1"/>
    <col min="4" max="4" width="4.88671875" style="23" customWidth="1"/>
    <col min="5" max="5" width="4.88671875" style="25" customWidth="1"/>
    <col min="6" max="6" width="4.88671875" style="23" customWidth="1"/>
    <col min="7" max="7" width="4.88671875" style="25" customWidth="1"/>
    <col min="8" max="8" width="11.88671875" style="25" customWidth="1"/>
    <col min="9" max="9" width="2.44140625" style="25" customWidth="1"/>
    <col min="10" max="10" width="4.44140625" style="26" bestFit="1" customWidth="1"/>
    <col min="11" max="11" width="26" style="25" customWidth="1"/>
    <col min="12" max="12" width="2.44140625" style="25" customWidth="1"/>
    <col min="13" max="13" width="5.44140625" style="26" bestFit="1" customWidth="1"/>
    <col min="14" max="14" width="2.44140625" style="25" customWidth="1"/>
    <col min="15" max="15" width="3.88671875" style="25" customWidth="1"/>
    <col min="16" max="16" width="4.44140625" style="26" customWidth="1"/>
    <col min="17" max="17" width="2.44140625" style="25" customWidth="1"/>
    <col min="18" max="18" width="3.88671875" style="25" customWidth="1"/>
    <col min="19" max="19" width="4.44140625" style="26" bestFit="1" customWidth="1"/>
    <col min="20" max="20" width="9.88671875" style="25" customWidth="1"/>
    <col min="21" max="21" width="4.44140625" style="26" bestFit="1" customWidth="1"/>
    <col min="22" max="22" width="7.109375" style="28" customWidth="1"/>
    <col min="23" max="23" width="8.6640625" style="29" customWidth="1"/>
    <col min="24" max="16384" width="8.88671875" style="25"/>
  </cols>
  <sheetData>
    <row r="1" spans="1:23" ht="17.100000000000001" customHeight="1" x14ac:dyDescent="0.2"/>
    <row r="2" spans="1:23" ht="17.100000000000001" customHeight="1" x14ac:dyDescent="0.2"/>
    <row r="3" spans="1:23" ht="17.100000000000001" customHeight="1" x14ac:dyDescent="0.2"/>
    <row r="4" spans="1:23" ht="17.100000000000001" customHeight="1" x14ac:dyDescent="0.2">
      <c r="B4" s="30" t="s">
        <v>2701</v>
      </c>
      <c r="D4" s="81"/>
    </row>
    <row r="5" spans="1:23" ht="16.5" customHeight="1" x14ac:dyDescent="0.2">
      <c r="A5" s="31" t="s">
        <v>386</v>
      </c>
      <c r="B5" s="32"/>
      <c r="C5" s="33" t="s">
        <v>387</v>
      </c>
      <c r="D5" s="34" t="s">
        <v>388</v>
      </c>
      <c r="E5" s="34"/>
      <c r="F5" s="34"/>
      <c r="G5" s="34"/>
      <c r="H5" s="34"/>
      <c r="I5" s="34"/>
      <c r="J5" s="35"/>
      <c r="K5" s="34"/>
      <c r="L5" s="34"/>
      <c r="M5" s="35"/>
      <c r="N5" s="34"/>
      <c r="O5" s="34"/>
      <c r="P5" s="35"/>
      <c r="Q5" s="34"/>
      <c r="R5" s="34"/>
      <c r="S5" s="35"/>
      <c r="T5" s="34"/>
      <c r="U5" s="35"/>
      <c r="V5" s="36" t="s">
        <v>389</v>
      </c>
      <c r="W5" s="33" t="s">
        <v>390</v>
      </c>
    </row>
    <row r="6" spans="1:23" ht="16.5" customHeight="1" x14ac:dyDescent="0.2">
      <c r="A6" s="37" t="s">
        <v>391</v>
      </c>
      <c r="B6" s="37" t="s">
        <v>392</v>
      </c>
      <c r="C6" s="38"/>
      <c r="D6" s="99" t="s">
        <v>452</v>
      </c>
      <c r="E6" s="166"/>
      <c r="F6" s="99" t="s">
        <v>453</v>
      </c>
      <c r="G6" s="32"/>
      <c r="H6" s="40"/>
      <c r="I6" s="40"/>
      <c r="J6" s="41"/>
      <c r="K6" s="40"/>
      <c r="L6" s="40"/>
      <c r="M6" s="41"/>
      <c r="N6" s="40"/>
      <c r="O6" s="40"/>
      <c r="P6" s="41"/>
      <c r="Q6" s="40"/>
      <c r="R6" s="40"/>
      <c r="S6" s="41"/>
      <c r="T6" s="40"/>
      <c r="U6" s="41"/>
      <c r="V6" s="42" t="s">
        <v>393</v>
      </c>
      <c r="W6" s="43" t="s">
        <v>394</v>
      </c>
    </row>
    <row r="7" spans="1:23" ht="16.5" customHeight="1" x14ac:dyDescent="0.2">
      <c r="A7" s="44">
        <v>1</v>
      </c>
      <c r="B7" s="44">
        <v>7303</v>
      </c>
      <c r="C7" s="45" t="s">
        <v>5616</v>
      </c>
      <c r="D7" s="327" t="s">
        <v>438</v>
      </c>
      <c r="E7" s="390"/>
      <c r="F7" s="327" t="s">
        <v>454</v>
      </c>
      <c r="G7" s="390"/>
      <c r="H7" s="47"/>
      <c r="K7" s="55"/>
      <c r="L7" s="49"/>
      <c r="M7" s="50"/>
      <c r="N7" s="83" t="s">
        <v>455</v>
      </c>
      <c r="P7" s="223"/>
      <c r="Q7" s="102" t="s">
        <v>456</v>
      </c>
      <c r="S7" s="223"/>
      <c r="T7" s="47"/>
      <c r="V7" s="84">
        <v>273</v>
      </c>
      <c r="W7" s="52" t="s">
        <v>396</v>
      </c>
    </row>
    <row r="8" spans="1:23" ht="16.5" customHeight="1" x14ac:dyDescent="0.2">
      <c r="A8" s="53">
        <v>1</v>
      </c>
      <c r="B8" s="53">
        <v>7304</v>
      </c>
      <c r="C8" s="85" t="s">
        <v>5617</v>
      </c>
      <c r="D8" s="391"/>
      <c r="E8" s="390"/>
      <c r="F8" s="391"/>
      <c r="G8" s="390"/>
      <c r="H8" s="55"/>
      <c r="I8" s="49"/>
      <c r="J8" s="50"/>
      <c r="K8" s="248" t="s">
        <v>397</v>
      </c>
      <c r="L8" s="205" t="s">
        <v>398</v>
      </c>
      <c r="M8" s="58">
        <v>1</v>
      </c>
      <c r="N8" s="240" t="s">
        <v>398</v>
      </c>
      <c r="O8" s="26">
        <v>0.5</v>
      </c>
      <c r="P8" s="328" t="s">
        <v>423</v>
      </c>
      <c r="Q8" s="240" t="s">
        <v>398</v>
      </c>
      <c r="R8" s="26">
        <v>0.25</v>
      </c>
      <c r="S8" s="328" t="s">
        <v>423</v>
      </c>
      <c r="T8" s="47"/>
      <c r="V8" s="86">
        <v>273</v>
      </c>
      <c r="W8" s="60"/>
    </row>
    <row r="9" spans="1:23" ht="16.5" customHeight="1" x14ac:dyDescent="0.2">
      <c r="A9" s="53">
        <v>1</v>
      </c>
      <c r="B9" s="53">
        <v>7305</v>
      </c>
      <c r="C9" s="85" t="s">
        <v>5618</v>
      </c>
      <c r="D9" s="391"/>
      <c r="E9" s="390"/>
      <c r="F9" s="391"/>
      <c r="G9" s="390"/>
      <c r="H9" s="329" t="s">
        <v>399</v>
      </c>
      <c r="I9" s="210" t="s">
        <v>398</v>
      </c>
      <c r="J9" s="62">
        <v>0.9</v>
      </c>
      <c r="K9" s="145"/>
      <c r="L9" s="57"/>
      <c r="M9" s="58"/>
      <c r="N9" s="47"/>
      <c r="P9" s="390"/>
      <c r="Q9" s="47"/>
      <c r="S9" s="390"/>
      <c r="T9" s="47"/>
      <c r="V9" s="86">
        <v>246</v>
      </c>
      <c r="W9" s="60"/>
    </row>
    <row r="10" spans="1:23" ht="16.5" customHeight="1" x14ac:dyDescent="0.2">
      <c r="A10" s="53">
        <v>1</v>
      </c>
      <c r="B10" s="53">
        <v>7306</v>
      </c>
      <c r="C10" s="85" t="s">
        <v>5619</v>
      </c>
      <c r="D10" s="246">
        <v>106</v>
      </c>
      <c r="E10" s="23" t="s">
        <v>394</v>
      </c>
      <c r="F10" s="246">
        <v>91</v>
      </c>
      <c r="G10" s="23" t="s">
        <v>394</v>
      </c>
      <c r="H10" s="330"/>
      <c r="I10" s="49"/>
      <c r="J10" s="50"/>
      <c r="K10" s="248" t="s">
        <v>397</v>
      </c>
      <c r="L10" s="205" t="s">
        <v>398</v>
      </c>
      <c r="M10" s="58">
        <v>1</v>
      </c>
      <c r="N10" s="47"/>
      <c r="P10" s="223"/>
      <c r="Q10" s="47"/>
      <c r="S10" s="223"/>
      <c r="T10" s="47"/>
      <c r="V10" s="86">
        <v>246</v>
      </c>
      <c r="W10" s="60"/>
    </row>
    <row r="11" spans="1:23" ht="16.5" customHeight="1" x14ac:dyDescent="0.2">
      <c r="A11" s="63">
        <v>1</v>
      </c>
      <c r="B11" s="63" t="s">
        <v>2056</v>
      </c>
      <c r="C11" s="87" t="s">
        <v>5620</v>
      </c>
      <c r="D11" s="83"/>
      <c r="F11" s="83"/>
      <c r="H11" s="65"/>
      <c r="I11" s="66"/>
      <c r="J11" s="67"/>
      <c r="K11" s="236"/>
      <c r="L11" s="69"/>
      <c r="M11" s="70"/>
      <c r="N11" s="47"/>
      <c r="Q11" s="47"/>
      <c r="T11" s="331" t="s">
        <v>400</v>
      </c>
      <c r="U11" s="332"/>
      <c r="V11" s="91">
        <v>191</v>
      </c>
      <c r="W11" s="72"/>
    </row>
    <row r="12" spans="1:23" ht="16.5" customHeight="1" x14ac:dyDescent="0.2">
      <c r="A12" s="63">
        <v>1</v>
      </c>
      <c r="B12" s="63" t="s">
        <v>2057</v>
      </c>
      <c r="C12" s="87" t="s">
        <v>5621</v>
      </c>
      <c r="D12" s="83"/>
      <c r="F12" s="83"/>
      <c r="H12" s="73"/>
      <c r="I12" s="74"/>
      <c r="J12" s="75"/>
      <c r="K12" s="251" t="s">
        <v>397</v>
      </c>
      <c r="L12" s="207" t="s">
        <v>398</v>
      </c>
      <c r="M12" s="175">
        <v>1</v>
      </c>
      <c r="N12" s="47"/>
      <c r="Q12" s="47"/>
      <c r="T12" s="333"/>
      <c r="U12" s="334"/>
      <c r="V12" s="91">
        <v>191</v>
      </c>
      <c r="W12" s="72"/>
    </row>
    <row r="13" spans="1:23" ht="16.5" customHeight="1" x14ac:dyDescent="0.2">
      <c r="A13" s="63">
        <v>1</v>
      </c>
      <c r="B13" s="63" t="s">
        <v>2058</v>
      </c>
      <c r="C13" s="87" t="s">
        <v>5622</v>
      </c>
      <c r="D13" s="83"/>
      <c r="F13" s="83"/>
      <c r="H13" s="346" t="s">
        <v>399</v>
      </c>
      <c r="I13" s="211" t="s">
        <v>398</v>
      </c>
      <c r="J13" s="67">
        <v>0.9</v>
      </c>
      <c r="K13" s="236"/>
      <c r="L13" s="69"/>
      <c r="M13" s="70"/>
      <c r="N13" s="47"/>
      <c r="Q13" s="47"/>
      <c r="T13" s="333"/>
      <c r="U13" s="334"/>
      <c r="V13" s="91">
        <v>172</v>
      </c>
      <c r="W13" s="72"/>
    </row>
    <row r="14" spans="1:23" ht="16.5" customHeight="1" x14ac:dyDescent="0.2">
      <c r="A14" s="63">
        <v>1</v>
      </c>
      <c r="B14" s="63" t="s">
        <v>2059</v>
      </c>
      <c r="C14" s="87" t="s">
        <v>5623</v>
      </c>
      <c r="D14" s="83"/>
      <c r="F14" s="83"/>
      <c r="H14" s="336"/>
      <c r="I14" s="74"/>
      <c r="J14" s="75"/>
      <c r="K14" s="251" t="s">
        <v>397</v>
      </c>
      <c r="L14" s="207" t="s">
        <v>398</v>
      </c>
      <c r="M14" s="175">
        <v>1</v>
      </c>
      <c r="N14" s="47"/>
      <c r="Q14" s="47"/>
      <c r="T14" s="227" t="s">
        <v>398</v>
      </c>
      <c r="U14" s="75">
        <v>0.7</v>
      </c>
      <c r="V14" s="91">
        <v>172</v>
      </c>
      <c r="W14" s="72"/>
    </row>
    <row r="15" spans="1:23" ht="16.5" customHeight="1" x14ac:dyDescent="0.2">
      <c r="A15" s="53">
        <v>1</v>
      </c>
      <c r="B15" s="53">
        <v>7307</v>
      </c>
      <c r="C15" s="85" t="s">
        <v>5624</v>
      </c>
      <c r="D15" s="83"/>
      <c r="F15" s="325" t="s">
        <v>457</v>
      </c>
      <c r="G15" s="394"/>
      <c r="H15" s="77"/>
      <c r="I15" s="61"/>
      <c r="J15" s="62"/>
      <c r="K15" s="145"/>
      <c r="L15" s="57"/>
      <c r="M15" s="58"/>
      <c r="N15" s="47"/>
      <c r="Q15" s="47"/>
      <c r="T15" s="77"/>
      <c r="U15" s="62"/>
      <c r="V15" s="86">
        <v>370</v>
      </c>
      <c r="W15" s="60"/>
    </row>
    <row r="16" spans="1:23" ht="16.5" customHeight="1" x14ac:dyDescent="0.2">
      <c r="A16" s="53">
        <v>1</v>
      </c>
      <c r="B16" s="53">
        <v>7308</v>
      </c>
      <c r="C16" s="85" t="s">
        <v>5625</v>
      </c>
      <c r="D16" s="83"/>
      <c r="F16" s="391"/>
      <c r="G16" s="390"/>
      <c r="H16" s="55"/>
      <c r="I16" s="49"/>
      <c r="J16" s="50"/>
      <c r="K16" s="248" t="s">
        <v>397</v>
      </c>
      <c r="L16" s="205" t="s">
        <v>398</v>
      </c>
      <c r="M16" s="241">
        <v>1</v>
      </c>
      <c r="N16" s="47"/>
      <c r="Q16" s="47"/>
      <c r="T16" s="47"/>
      <c r="V16" s="86">
        <v>370</v>
      </c>
      <c r="W16" s="60"/>
    </row>
    <row r="17" spans="1:23" ht="16.5" customHeight="1" x14ac:dyDescent="0.2">
      <c r="A17" s="53">
        <v>1</v>
      </c>
      <c r="B17" s="53">
        <v>7309</v>
      </c>
      <c r="C17" s="85" t="s">
        <v>5626</v>
      </c>
      <c r="D17" s="83"/>
      <c r="F17" s="391"/>
      <c r="G17" s="390"/>
      <c r="H17" s="395" t="s">
        <v>399</v>
      </c>
      <c r="I17" s="210" t="s">
        <v>398</v>
      </c>
      <c r="J17" s="62">
        <v>0.9</v>
      </c>
      <c r="K17" s="145"/>
      <c r="L17" s="57"/>
      <c r="M17" s="58"/>
      <c r="N17" s="47"/>
      <c r="Q17" s="47"/>
      <c r="T17" s="47"/>
      <c r="V17" s="86">
        <v>333</v>
      </c>
      <c r="W17" s="60"/>
    </row>
    <row r="18" spans="1:23" ht="16.5" customHeight="1" x14ac:dyDescent="0.2">
      <c r="A18" s="53">
        <v>1</v>
      </c>
      <c r="B18" s="53">
        <v>7310</v>
      </c>
      <c r="C18" s="85" t="s">
        <v>5627</v>
      </c>
      <c r="D18" s="83"/>
      <c r="F18" s="246">
        <v>169</v>
      </c>
      <c r="G18" s="235" t="s">
        <v>394</v>
      </c>
      <c r="H18" s="330"/>
      <c r="I18" s="49"/>
      <c r="J18" s="50"/>
      <c r="K18" s="248" t="s">
        <v>397</v>
      </c>
      <c r="L18" s="205" t="s">
        <v>398</v>
      </c>
      <c r="M18" s="241">
        <v>1</v>
      </c>
      <c r="N18" s="47"/>
      <c r="Q18" s="47"/>
      <c r="T18" s="47"/>
      <c r="V18" s="86">
        <v>333</v>
      </c>
      <c r="W18" s="60"/>
    </row>
    <row r="19" spans="1:23" ht="16.5" customHeight="1" x14ac:dyDescent="0.2">
      <c r="A19" s="63">
        <v>1</v>
      </c>
      <c r="B19" s="63" t="s">
        <v>2060</v>
      </c>
      <c r="C19" s="87" t="s">
        <v>5628</v>
      </c>
      <c r="D19" s="83"/>
      <c r="F19" s="83"/>
      <c r="H19" s="65"/>
      <c r="I19" s="66"/>
      <c r="J19" s="67"/>
      <c r="K19" s="236"/>
      <c r="L19" s="69"/>
      <c r="M19" s="70"/>
      <c r="N19" s="47"/>
      <c r="Q19" s="47"/>
      <c r="T19" s="331" t="s">
        <v>400</v>
      </c>
      <c r="U19" s="332"/>
      <c r="V19" s="91">
        <v>259</v>
      </c>
      <c r="W19" s="72"/>
    </row>
    <row r="20" spans="1:23" ht="16.5" customHeight="1" x14ac:dyDescent="0.2">
      <c r="A20" s="63">
        <v>1</v>
      </c>
      <c r="B20" s="63" t="s">
        <v>2061</v>
      </c>
      <c r="C20" s="87" t="s">
        <v>5629</v>
      </c>
      <c r="D20" s="83"/>
      <c r="F20" s="83"/>
      <c r="H20" s="73"/>
      <c r="I20" s="74"/>
      <c r="J20" s="75"/>
      <c r="K20" s="251" t="s">
        <v>397</v>
      </c>
      <c r="L20" s="207" t="s">
        <v>398</v>
      </c>
      <c r="M20" s="175">
        <v>1</v>
      </c>
      <c r="N20" s="47"/>
      <c r="Q20" s="47"/>
      <c r="T20" s="333"/>
      <c r="U20" s="334"/>
      <c r="V20" s="91">
        <v>259</v>
      </c>
      <c r="W20" s="72"/>
    </row>
    <row r="21" spans="1:23" ht="16.5" customHeight="1" x14ac:dyDescent="0.2">
      <c r="A21" s="63">
        <v>1</v>
      </c>
      <c r="B21" s="63" t="s">
        <v>2062</v>
      </c>
      <c r="C21" s="87" t="s">
        <v>5630</v>
      </c>
      <c r="D21" s="83"/>
      <c r="F21" s="83"/>
      <c r="H21" s="346" t="s">
        <v>399</v>
      </c>
      <c r="I21" s="211" t="s">
        <v>398</v>
      </c>
      <c r="J21" s="67">
        <v>0.9</v>
      </c>
      <c r="K21" s="236"/>
      <c r="L21" s="69"/>
      <c r="M21" s="70"/>
      <c r="N21" s="47"/>
      <c r="Q21" s="47"/>
      <c r="T21" s="333"/>
      <c r="U21" s="334"/>
      <c r="V21" s="91">
        <v>233</v>
      </c>
      <c r="W21" s="72"/>
    </row>
    <row r="22" spans="1:23" ht="16.5" customHeight="1" x14ac:dyDescent="0.2">
      <c r="A22" s="63">
        <v>1</v>
      </c>
      <c r="B22" s="63" t="s">
        <v>2063</v>
      </c>
      <c r="C22" s="87" t="s">
        <v>5631</v>
      </c>
      <c r="D22" s="83"/>
      <c r="F22" s="83"/>
      <c r="H22" s="336"/>
      <c r="I22" s="74"/>
      <c r="J22" s="75"/>
      <c r="K22" s="251" t="s">
        <v>397</v>
      </c>
      <c r="L22" s="207" t="s">
        <v>398</v>
      </c>
      <c r="M22" s="175">
        <v>1</v>
      </c>
      <c r="N22" s="47"/>
      <c r="Q22" s="47"/>
      <c r="T22" s="227" t="s">
        <v>398</v>
      </c>
      <c r="U22" s="75">
        <v>0.7</v>
      </c>
      <c r="V22" s="91">
        <v>233</v>
      </c>
      <c r="W22" s="72"/>
    </row>
    <row r="23" spans="1:23" ht="16.5" customHeight="1" x14ac:dyDescent="0.2">
      <c r="A23" s="53">
        <v>1</v>
      </c>
      <c r="B23" s="53">
        <v>7311</v>
      </c>
      <c r="C23" s="85" t="s">
        <v>5632</v>
      </c>
      <c r="D23" s="325" t="s">
        <v>440</v>
      </c>
      <c r="E23" s="394"/>
      <c r="F23" s="325" t="s">
        <v>454</v>
      </c>
      <c r="G23" s="394"/>
      <c r="H23" s="77"/>
      <c r="I23" s="61"/>
      <c r="J23" s="62"/>
      <c r="K23" s="145"/>
      <c r="L23" s="57"/>
      <c r="M23" s="58"/>
      <c r="N23" s="47"/>
      <c r="Q23" s="47"/>
      <c r="T23" s="77"/>
      <c r="U23" s="62"/>
      <c r="V23" s="86">
        <v>394</v>
      </c>
      <c r="W23" s="60"/>
    </row>
    <row r="24" spans="1:23" ht="16.5" customHeight="1" x14ac:dyDescent="0.2">
      <c r="A24" s="53">
        <v>1</v>
      </c>
      <c r="B24" s="53">
        <v>7312</v>
      </c>
      <c r="C24" s="85" t="s">
        <v>5633</v>
      </c>
      <c r="D24" s="391"/>
      <c r="E24" s="390"/>
      <c r="F24" s="391"/>
      <c r="G24" s="390"/>
      <c r="H24" s="55"/>
      <c r="I24" s="49"/>
      <c r="J24" s="50"/>
      <c r="K24" s="248" t="s">
        <v>397</v>
      </c>
      <c r="L24" s="205" t="s">
        <v>398</v>
      </c>
      <c r="M24" s="241">
        <v>1</v>
      </c>
      <c r="N24" s="47"/>
      <c r="Q24" s="47"/>
      <c r="T24" s="47"/>
      <c r="V24" s="86">
        <v>394</v>
      </c>
      <c r="W24" s="60"/>
    </row>
    <row r="25" spans="1:23" ht="16.5" customHeight="1" x14ac:dyDescent="0.2">
      <c r="A25" s="53">
        <v>1</v>
      </c>
      <c r="B25" s="53">
        <v>7313</v>
      </c>
      <c r="C25" s="85" t="s">
        <v>5634</v>
      </c>
      <c r="D25" s="391"/>
      <c r="E25" s="390"/>
      <c r="F25" s="391"/>
      <c r="G25" s="390"/>
      <c r="H25" s="395" t="s">
        <v>399</v>
      </c>
      <c r="I25" s="210" t="s">
        <v>398</v>
      </c>
      <c r="J25" s="62">
        <v>0.9</v>
      </c>
      <c r="K25" s="145"/>
      <c r="L25" s="57"/>
      <c r="M25" s="58"/>
      <c r="N25" s="47"/>
      <c r="Q25" s="47"/>
      <c r="T25" s="47"/>
      <c r="V25" s="86">
        <v>354</v>
      </c>
      <c r="W25" s="60"/>
    </row>
    <row r="26" spans="1:23" ht="16.5" customHeight="1" x14ac:dyDescent="0.2">
      <c r="A26" s="53">
        <v>1</v>
      </c>
      <c r="B26" s="53">
        <v>7314</v>
      </c>
      <c r="C26" s="85" t="s">
        <v>5635</v>
      </c>
      <c r="D26" s="246">
        <v>197</v>
      </c>
      <c r="E26" s="235" t="s">
        <v>394</v>
      </c>
      <c r="F26" s="246">
        <v>78</v>
      </c>
      <c r="G26" s="235" t="s">
        <v>394</v>
      </c>
      <c r="H26" s="330"/>
      <c r="I26" s="49"/>
      <c r="J26" s="50"/>
      <c r="K26" s="248" t="s">
        <v>397</v>
      </c>
      <c r="L26" s="205" t="s">
        <v>398</v>
      </c>
      <c r="M26" s="241">
        <v>1</v>
      </c>
      <c r="N26" s="47"/>
      <c r="Q26" s="47"/>
      <c r="T26" s="55"/>
      <c r="U26" s="50"/>
      <c r="V26" s="86">
        <v>354</v>
      </c>
      <c r="W26" s="60"/>
    </row>
    <row r="27" spans="1:23" ht="16.5" customHeight="1" x14ac:dyDescent="0.2">
      <c r="A27" s="63">
        <v>1</v>
      </c>
      <c r="B27" s="63" t="s">
        <v>2064</v>
      </c>
      <c r="C27" s="87" t="s">
        <v>5636</v>
      </c>
      <c r="D27" s="83"/>
      <c r="F27" s="83"/>
      <c r="H27" s="65"/>
      <c r="I27" s="66"/>
      <c r="J27" s="67"/>
      <c r="K27" s="236"/>
      <c r="L27" s="69"/>
      <c r="M27" s="70"/>
      <c r="N27" s="47"/>
      <c r="Q27" s="47"/>
      <c r="T27" s="331" t="s">
        <v>400</v>
      </c>
      <c r="U27" s="332"/>
      <c r="V27" s="91">
        <v>276</v>
      </c>
      <c r="W27" s="72"/>
    </row>
    <row r="28" spans="1:23" ht="16.5" customHeight="1" x14ac:dyDescent="0.2">
      <c r="A28" s="63">
        <v>1</v>
      </c>
      <c r="B28" s="63" t="s">
        <v>2065</v>
      </c>
      <c r="C28" s="87" t="s">
        <v>5637</v>
      </c>
      <c r="D28" s="83"/>
      <c r="F28" s="83"/>
      <c r="H28" s="73"/>
      <c r="I28" s="74"/>
      <c r="J28" s="75"/>
      <c r="K28" s="251" t="s">
        <v>397</v>
      </c>
      <c r="L28" s="207" t="s">
        <v>398</v>
      </c>
      <c r="M28" s="175">
        <v>1</v>
      </c>
      <c r="N28" s="47"/>
      <c r="Q28" s="47"/>
      <c r="T28" s="333"/>
      <c r="U28" s="334"/>
      <c r="V28" s="91">
        <v>276</v>
      </c>
      <c r="W28" s="72"/>
    </row>
    <row r="29" spans="1:23" ht="16.5" customHeight="1" x14ac:dyDescent="0.2">
      <c r="A29" s="63">
        <v>1</v>
      </c>
      <c r="B29" s="63" t="s">
        <v>2066</v>
      </c>
      <c r="C29" s="87" t="s">
        <v>5638</v>
      </c>
      <c r="D29" s="83"/>
      <c r="F29" s="83"/>
      <c r="H29" s="346" t="s">
        <v>399</v>
      </c>
      <c r="I29" s="211" t="s">
        <v>398</v>
      </c>
      <c r="J29" s="67">
        <v>0.9</v>
      </c>
      <c r="K29" s="236"/>
      <c r="L29" s="69"/>
      <c r="M29" s="70"/>
      <c r="N29" s="47"/>
      <c r="Q29" s="47"/>
      <c r="T29" s="333"/>
      <c r="U29" s="334"/>
      <c r="V29" s="91">
        <v>248</v>
      </c>
      <c r="W29" s="72"/>
    </row>
    <row r="30" spans="1:23" ht="16.5" customHeight="1" x14ac:dyDescent="0.2">
      <c r="A30" s="63">
        <v>1</v>
      </c>
      <c r="B30" s="63" t="s">
        <v>2067</v>
      </c>
      <c r="C30" s="87" t="s">
        <v>5639</v>
      </c>
      <c r="D30" s="124"/>
      <c r="E30" s="49"/>
      <c r="F30" s="124"/>
      <c r="G30" s="49"/>
      <c r="H30" s="336"/>
      <c r="I30" s="74"/>
      <c r="J30" s="75"/>
      <c r="K30" s="251" t="s">
        <v>397</v>
      </c>
      <c r="L30" s="207" t="s">
        <v>398</v>
      </c>
      <c r="M30" s="175">
        <v>1</v>
      </c>
      <c r="N30" s="55"/>
      <c r="O30" s="49"/>
      <c r="P30" s="50"/>
      <c r="Q30" s="55"/>
      <c r="R30" s="49"/>
      <c r="S30" s="50"/>
      <c r="T30" s="227" t="s">
        <v>398</v>
      </c>
      <c r="U30" s="75">
        <v>0.7</v>
      </c>
      <c r="V30" s="91">
        <v>248</v>
      </c>
      <c r="W30" s="79"/>
    </row>
    <row r="31" spans="1:23" ht="16.5" customHeight="1" x14ac:dyDescent="0.2">
      <c r="A31" s="93"/>
      <c r="B31" s="93"/>
      <c r="C31" s="94"/>
      <c r="K31" s="95"/>
      <c r="V31" s="96"/>
      <c r="W31" s="97"/>
    </row>
    <row r="32" spans="1:23" ht="16.5" customHeight="1" x14ac:dyDescent="0.2">
      <c r="A32" s="93"/>
      <c r="B32" s="93"/>
      <c r="C32" s="94"/>
      <c r="K32" s="95"/>
      <c r="V32" s="96"/>
      <c r="W32" s="97"/>
    </row>
    <row r="33" spans="1:23" ht="16.5" customHeight="1" x14ac:dyDescent="0.2">
      <c r="A33" s="93"/>
      <c r="B33" s="98" t="s">
        <v>2702</v>
      </c>
      <c r="C33" s="94"/>
      <c r="D33" s="81"/>
      <c r="K33" s="95"/>
      <c r="V33" s="96"/>
      <c r="W33" s="97"/>
    </row>
    <row r="34" spans="1:23" ht="16.5" customHeight="1" x14ac:dyDescent="0.2">
      <c r="A34" s="99" t="s">
        <v>386</v>
      </c>
      <c r="B34" s="32"/>
      <c r="C34" s="100" t="s">
        <v>387</v>
      </c>
      <c r="D34" s="34" t="s">
        <v>388</v>
      </c>
      <c r="E34" s="34"/>
      <c r="F34" s="34"/>
      <c r="G34" s="34"/>
      <c r="H34" s="34"/>
      <c r="I34" s="34"/>
      <c r="J34" s="35"/>
      <c r="K34" s="252"/>
      <c r="L34" s="34"/>
      <c r="M34" s="35"/>
      <c r="N34" s="34"/>
      <c r="O34" s="34"/>
      <c r="P34" s="35"/>
      <c r="Q34" s="34"/>
      <c r="R34" s="34"/>
      <c r="S34" s="35"/>
      <c r="T34" s="34"/>
      <c r="U34" s="35"/>
      <c r="V34" s="36" t="s">
        <v>389</v>
      </c>
      <c r="W34" s="33" t="s">
        <v>390</v>
      </c>
    </row>
    <row r="35" spans="1:23" ht="16.5" customHeight="1" x14ac:dyDescent="0.2">
      <c r="A35" s="37" t="s">
        <v>391</v>
      </c>
      <c r="B35" s="37" t="s">
        <v>392</v>
      </c>
      <c r="C35" s="101"/>
      <c r="D35" s="99" t="s">
        <v>452</v>
      </c>
      <c r="E35" s="32"/>
      <c r="F35" s="40"/>
      <c r="G35" s="40"/>
      <c r="H35" s="40"/>
      <c r="I35" s="40"/>
      <c r="J35" s="41"/>
      <c r="K35" s="253"/>
      <c r="L35" s="40"/>
      <c r="M35" s="41"/>
      <c r="N35" s="40"/>
      <c r="O35" s="40"/>
      <c r="P35" s="41"/>
      <c r="Q35" s="40"/>
      <c r="R35" s="40"/>
      <c r="S35" s="41"/>
      <c r="T35" s="40"/>
      <c r="U35" s="41"/>
      <c r="V35" s="42" t="s">
        <v>393</v>
      </c>
      <c r="W35" s="43" t="s">
        <v>394</v>
      </c>
    </row>
    <row r="36" spans="1:23" ht="16.5" customHeight="1" x14ac:dyDescent="0.2">
      <c r="A36" s="257">
        <v>1</v>
      </c>
      <c r="B36" s="44">
        <v>7315</v>
      </c>
      <c r="C36" s="45" t="s">
        <v>5640</v>
      </c>
      <c r="D36" s="327" t="s">
        <v>421</v>
      </c>
      <c r="E36" s="390"/>
      <c r="F36" s="327" t="s">
        <v>460</v>
      </c>
      <c r="G36" s="390"/>
      <c r="H36" s="47"/>
      <c r="K36" s="80"/>
      <c r="L36" s="49"/>
      <c r="M36" s="50"/>
      <c r="N36" s="83" t="s">
        <v>461</v>
      </c>
      <c r="P36" s="223"/>
      <c r="Q36" s="47"/>
      <c r="S36" s="223"/>
      <c r="T36" s="47"/>
      <c r="V36" s="103">
        <v>224</v>
      </c>
      <c r="W36" s="52" t="s">
        <v>396</v>
      </c>
    </row>
    <row r="37" spans="1:23" ht="16.5" customHeight="1" x14ac:dyDescent="0.2">
      <c r="A37" s="258">
        <v>1</v>
      </c>
      <c r="B37" s="53">
        <v>7316</v>
      </c>
      <c r="C37" s="85" t="s">
        <v>5641</v>
      </c>
      <c r="D37" s="391"/>
      <c r="E37" s="390"/>
      <c r="F37" s="391"/>
      <c r="G37" s="390"/>
      <c r="H37" s="55"/>
      <c r="I37" s="49"/>
      <c r="J37" s="50"/>
      <c r="K37" s="248" t="s">
        <v>397</v>
      </c>
      <c r="L37" s="205" t="s">
        <v>398</v>
      </c>
      <c r="M37" s="58">
        <v>1</v>
      </c>
      <c r="N37" s="102" t="s">
        <v>398</v>
      </c>
      <c r="O37" s="26">
        <v>0.25</v>
      </c>
      <c r="P37" s="328" t="s">
        <v>423</v>
      </c>
      <c r="Q37" s="47"/>
      <c r="S37" s="223"/>
      <c r="T37" s="47"/>
      <c r="V37" s="104">
        <v>224</v>
      </c>
      <c r="W37" s="60"/>
    </row>
    <row r="38" spans="1:23" ht="16.5" customHeight="1" x14ac:dyDescent="0.2">
      <c r="A38" s="258">
        <v>1</v>
      </c>
      <c r="B38" s="53">
        <v>7317</v>
      </c>
      <c r="C38" s="85" t="s">
        <v>5642</v>
      </c>
      <c r="D38" s="391"/>
      <c r="E38" s="390"/>
      <c r="F38" s="391"/>
      <c r="G38" s="390"/>
      <c r="H38" s="329" t="s">
        <v>399</v>
      </c>
      <c r="I38" s="210" t="s">
        <v>398</v>
      </c>
      <c r="J38" s="62">
        <v>0.9</v>
      </c>
      <c r="K38" s="249"/>
      <c r="L38" s="57"/>
      <c r="M38" s="58"/>
      <c r="N38" s="47"/>
      <c r="P38" s="390"/>
      <c r="Q38" s="47"/>
      <c r="S38" s="223"/>
      <c r="T38" s="47"/>
      <c r="V38" s="104">
        <v>201</v>
      </c>
      <c r="W38" s="60"/>
    </row>
    <row r="39" spans="1:23" ht="16.5" customHeight="1" x14ac:dyDescent="0.2">
      <c r="A39" s="258">
        <v>1</v>
      </c>
      <c r="B39" s="53">
        <v>7318</v>
      </c>
      <c r="C39" s="85" t="s">
        <v>5643</v>
      </c>
      <c r="D39" s="246">
        <v>106</v>
      </c>
      <c r="E39" s="235" t="s">
        <v>394</v>
      </c>
      <c r="F39" s="246">
        <v>91</v>
      </c>
      <c r="G39" s="235" t="s">
        <v>394</v>
      </c>
      <c r="H39" s="330"/>
      <c r="I39" s="49"/>
      <c r="J39" s="50"/>
      <c r="K39" s="248" t="s">
        <v>397</v>
      </c>
      <c r="L39" s="205" t="s">
        <v>398</v>
      </c>
      <c r="M39" s="58">
        <v>1</v>
      </c>
      <c r="N39" s="47"/>
      <c r="P39" s="223"/>
      <c r="Q39" s="47"/>
      <c r="S39" s="223"/>
      <c r="T39" s="47"/>
      <c r="V39" s="104">
        <v>201</v>
      </c>
      <c r="W39" s="60"/>
    </row>
    <row r="40" spans="1:23" ht="16.5" customHeight="1" x14ac:dyDescent="0.2">
      <c r="A40" s="259">
        <v>1</v>
      </c>
      <c r="B40" s="63" t="s">
        <v>2068</v>
      </c>
      <c r="C40" s="87" t="s">
        <v>5644</v>
      </c>
      <c r="D40" s="83"/>
      <c r="F40" s="83"/>
      <c r="H40" s="65"/>
      <c r="I40" s="66"/>
      <c r="J40" s="67"/>
      <c r="K40" s="250"/>
      <c r="L40" s="69"/>
      <c r="M40" s="70"/>
      <c r="N40" s="47"/>
      <c r="Q40" s="88"/>
      <c r="R40" s="109"/>
      <c r="S40" s="260"/>
      <c r="T40" s="331" t="s">
        <v>400</v>
      </c>
      <c r="U40" s="332"/>
      <c r="V40" s="105">
        <v>157</v>
      </c>
      <c r="W40" s="72"/>
    </row>
    <row r="41" spans="1:23" ht="16.5" customHeight="1" x14ac:dyDescent="0.2">
      <c r="A41" s="259">
        <v>1</v>
      </c>
      <c r="B41" s="63" t="s">
        <v>2069</v>
      </c>
      <c r="C41" s="87" t="s">
        <v>5645</v>
      </c>
      <c r="D41" s="83"/>
      <c r="F41" s="83"/>
      <c r="H41" s="73"/>
      <c r="I41" s="74"/>
      <c r="J41" s="75"/>
      <c r="K41" s="251" t="s">
        <v>397</v>
      </c>
      <c r="L41" s="207" t="s">
        <v>398</v>
      </c>
      <c r="M41" s="175">
        <v>1</v>
      </c>
      <c r="N41" s="47"/>
      <c r="Q41" s="88"/>
      <c r="R41" s="109"/>
      <c r="S41" s="260"/>
      <c r="T41" s="333"/>
      <c r="U41" s="334"/>
      <c r="V41" s="105">
        <v>157</v>
      </c>
      <c r="W41" s="72"/>
    </row>
    <row r="42" spans="1:23" ht="16.5" customHeight="1" x14ac:dyDescent="0.2">
      <c r="A42" s="259">
        <v>1</v>
      </c>
      <c r="B42" s="63" t="s">
        <v>2070</v>
      </c>
      <c r="C42" s="87" t="s">
        <v>5646</v>
      </c>
      <c r="D42" s="83"/>
      <c r="F42" s="83"/>
      <c r="H42" s="346" t="s">
        <v>399</v>
      </c>
      <c r="I42" s="211" t="s">
        <v>398</v>
      </c>
      <c r="J42" s="67">
        <v>0.9</v>
      </c>
      <c r="K42" s="250"/>
      <c r="L42" s="69"/>
      <c r="M42" s="70"/>
      <c r="N42" s="47"/>
      <c r="Q42" s="88"/>
      <c r="R42" s="109"/>
      <c r="S42" s="260"/>
      <c r="T42" s="333"/>
      <c r="U42" s="334"/>
      <c r="V42" s="105">
        <v>140</v>
      </c>
      <c r="W42" s="72"/>
    </row>
    <row r="43" spans="1:23" ht="16.5" customHeight="1" x14ac:dyDescent="0.2">
      <c r="A43" s="259">
        <v>1</v>
      </c>
      <c r="B43" s="63" t="s">
        <v>2071</v>
      </c>
      <c r="C43" s="87" t="s">
        <v>5647</v>
      </c>
      <c r="D43" s="83"/>
      <c r="F43" s="83"/>
      <c r="H43" s="336"/>
      <c r="I43" s="74"/>
      <c r="J43" s="75"/>
      <c r="K43" s="251" t="s">
        <v>397</v>
      </c>
      <c r="L43" s="207" t="s">
        <v>398</v>
      </c>
      <c r="M43" s="175">
        <v>1</v>
      </c>
      <c r="N43" s="47"/>
      <c r="Q43" s="88"/>
      <c r="R43" s="109"/>
      <c r="S43" s="260"/>
      <c r="T43" s="227" t="s">
        <v>398</v>
      </c>
      <c r="U43" s="75">
        <v>0.7</v>
      </c>
      <c r="V43" s="105">
        <v>140</v>
      </c>
      <c r="W43" s="72"/>
    </row>
    <row r="44" spans="1:23" ht="16.5" customHeight="1" x14ac:dyDescent="0.2">
      <c r="A44" s="258">
        <v>1</v>
      </c>
      <c r="B44" s="53">
        <v>7319</v>
      </c>
      <c r="C44" s="85" t="s">
        <v>5648</v>
      </c>
      <c r="D44" s="83"/>
      <c r="F44" s="325" t="s">
        <v>463</v>
      </c>
      <c r="G44" s="394"/>
      <c r="H44" s="77"/>
      <c r="I44" s="61"/>
      <c r="J44" s="62"/>
      <c r="K44" s="249"/>
      <c r="L44" s="57"/>
      <c r="M44" s="58"/>
      <c r="N44" s="47"/>
      <c r="Q44" s="47"/>
      <c r="S44" s="223"/>
      <c r="T44" s="77"/>
      <c r="U44" s="62"/>
      <c r="V44" s="104">
        <v>302</v>
      </c>
      <c r="W44" s="60"/>
    </row>
    <row r="45" spans="1:23" ht="16.5" customHeight="1" x14ac:dyDescent="0.2">
      <c r="A45" s="258">
        <v>1</v>
      </c>
      <c r="B45" s="53">
        <v>7320</v>
      </c>
      <c r="C45" s="85" t="s">
        <v>5649</v>
      </c>
      <c r="D45" s="83"/>
      <c r="F45" s="391"/>
      <c r="G45" s="390"/>
      <c r="H45" s="55"/>
      <c r="I45" s="49"/>
      <c r="J45" s="50"/>
      <c r="K45" s="248" t="s">
        <v>397</v>
      </c>
      <c r="L45" s="205" t="s">
        <v>398</v>
      </c>
      <c r="M45" s="241">
        <v>1</v>
      </c>
      <c r="N45" s="47"/>
      <c r="Q45" s="47"/>
      <c r="S45" s="223"/>
      <c r="T45" s="47"/>
      <c r="V45" s="104">
        <v>302</v>
      </c>
      <c r="W45" s="60"/>
    </row>
    <row r="46" spans="1:23" ht="16.5" customHeight="1" x14ac:dyDescent="0.2">
      <c r="A46" s="258">
        <v>1</v>
      </c>
      <c r="B46" s="53">
        <v>7321</v>
      </c>
      <c r="C46" s="85" t="s">
        <v>5650</v>
      </c>
      <c r="D46" s="83"/>
      <c r="F46" s="391"/>
      <c r="G46" s="390"/>
      <c r="H46" s="395" t="s">
        <v>399</v>
      </c>
      <c r="I46" s="210" t="s">
        <v>398</v>
      </c>
      <c r="J46" s="62">
        <v>0.9</v>
      </c>
      <c r="K46" s="249"/>
      <c r="L46" s="57"/>
      <c r="M46" s="58"/>
      <c r="N46" s="47"/>
      <c r="Q46" s="47"/>
      <c r="S46" s="223"/>
      <c r="T46" s="47"/>
      <c r="V46" s="104">
        <v>271</v>
      </c>
      <c r="W46" s="60"/>
    </row>
    <row r="47" spans="1:23" ht="16.5" customHeight="1" x14ac:dyDescent="0.2">
      <c r="A47" s="258">
        <v>1</v>
      </c>
      <c r="B47" s="53">
        <v>7322</v>
      </c>
      <c r="C47" s="85" t="s">
        <v>5651</v>
      </c>
      <c r="D47" s="83"/>
      <c r="F47" s="246">
        <v>169</v>
      </c>
      <c r="G47" s="235" t="s">
        <v>394</v>
      </c>
      <c r="H47" s="330"/>
      <c r="I47" s="49"/>
      <c r="J47" s="50"/>
      <c r="K47" s="248" t="s">
        <v>397</v>
      </c>
      <c r="L47" s="205" t="s">
        <v>398</v>
      </c>
      <c r="M47" s="241">
        <v>1</v>
      </c>
      <c r="N47" s="47"/>
      <c r="Q47" s="47"/>
      <c r="S47" s="223"/>
      <c r="T47" s="55"/>
      <c r="U47" s="50"/>
      <c r="V47" s="104">
        <v>271</v>
      </c>
      <c r="W47" s="60"/>
    </row>
    <row r="48" spans="1:23" ht="16.5" customHeight="1" x14ac:dyDescent="0.2">
      <c r="A48" s="259">
        <v>1</v>
      </c>
      <c r="B48" s="63" t="s">
        <v>2072</v>
      </c>
      <c r="C48" s="87" t="s">
        <v>5652</v>
      </c>
      <c r="D48" s="83"/>
      <c r="F48" s="83"/>
      <c r="H48" s="65"/>
      <c r="I48" s="66"/>
      <c r="J48" s="67"/>
      <c r="K48" s="250"/>
      <c r="L48" s="69"/>
      <c r="M48" s="70"/>
      <c r="N48" s="47"/>
      <c r="Q48" s="88"/>
      <c r="R48" s="109"/>
      <c r="S48" s="260"/>
      <c r="T48" s="331" t="s">
        <v>400</v>
      </c>
      <c r="U48" s="332"/>
      <c r="V48" s="105">
        <v>211</v>
      </c>
      <c r="W48" s="72"/>
    </row>
    <row r="49" spans="1:23" ht="16.5" customHeight="1" x14ac:dyDescent="0.2">
      <c r="A49" s="259">
        <v>1</v>
      </c>
      <c r="B49" s="63" t="s">
        <v>2073</v>
      </c>
      <c r="C49" s="87" t="s">
        <v>5653</v>
      </c>
      <c r="D49" s="83"/>
      <c r="F49" s="83"/>
      <c r="H49" s="73"/>
      <c r="I49" s="74"/>
      <c r="J49" s="75"/>
      <c r="K49" s="251" t="s">
        <v>397</v>
      </c>
      <c r="L49" s="207" t="s">
        <v>398</v>
      </c>
      <c r="M49" s="175">
        <v>1</v>
      </c>
      <c r="N49" s="47"/>
      <c r="Q49" s="88"/>
      <c r="R49" s="109"/>
      <c r="S49" s="260"/>
      <c r="T49" s="333"/>
      <c r="U49" s="334"/>
      <c r="V49" s="105">
        <v>211</v>
      </c>
      <c r="W49" s="72"/>
    </row>
    <row r="50" spans="1:23" ht="16.5" customHeight="1" x14ac:dyDescent="0.2">
      <c r="A50" s="259">
        <v>1</v>
      </c>
      <c r="B50" s="63" t="s">
        <v>2074</v>
      </c>
      <c r="C50" s="87" t="s">
        <v>5654</v>
      </c>
      <c r="D50" s="83"/>
      <c r="F50" s="83"/>
      <c r="H50" s="346" t="s">
        <v>399</v>
      </c>
      <c r="I50" s="211" t="s">
        <v>398</v>
      </c>
      <c r="J50" s="67">
        <v>0.9</v>
      </c>
      <c r="K50" s="250"/>
      <c r="L50" s="69"/>
      <c r="M50" s="70"/>
      <c r="N50" s="47"/>
      <c r="Q50" s="88"/>
      <c r="R50" s="109"/>
      <c r="S50" s="260"/>
      <c r="T50" s="333"/>
      <c r="U50" s="334"/>
      <c r="V50" s="105">
        <v>189</v>
      </c>
      <c r="W50" s="72"/>
    </row>
    <row r="51" spans="1:23" ht="16.5" customHeight="1" x14ac:dyDescent="0.2">
      <c r="A51" s="259">
        <v>1</v>
      </c>
      <c r="B51" s="63" t="s">
        <v>2075</v>
      </c>
      <c r="C51" s="87" t="s">
        <v>5655</v>
      </c>
      <c r="D51" s="83"/>
      <c r="F51" s="83"/>
      <c r="H51" s="336"/>
      <c r="I51" s="74"/>
      <c r="J51" s="75"/>
      <c r="K51" s="251" t="s">
        <v>397</v>
      </c>
      <c r="L51" s="207" t="s">
        <v>398</v>
      </c>
      <c r="M51" s="175">
        <v>1</v>
      </c>
      <c r="N51" s="47"/>
      <c r="Q51" s="88"/>
      <c r="R51" s="109"/>
      <c r="S51" s="260"/>
      <c r="T51" s="227" t="s">
        <v>398</v>
      </c>
      <c r="U51" s="75">
        <v>0.7</v>
      </c>
      <c r="V51" s="105">
        <v>189</v>
      </c>
      <c r="W51" s="72"/>
    </row>
    <row r="52" spans="1:23" ht="16.5" customHeight="1" x14ac:dyDescent="0.2">
      <c r="A52" s="258">
        <v>1</v>
      </c>
      <c r="B52" s="53">
        <v>7323</v>
      </c>
      <c r="C52" s="85" t="s">
        <v>5656</v>
      </c>
      <c r="D52" s="325" t="s">
        <v>424</v>
      </c>
      <c r="E52" s="394"/>
      <c r="F52" s="325" t="s">
        <v>460</v>
      </c>
      <c r="G52" s="394"/>
      <c r="H52" s="77"/>
      <c r="I52" s="61"/>
      <c r="J52" s="62"/>
      <c r="K52" s="249"/>
      <c r="L52" s="57"/>
      <c r="M52" s="58"/>
      <c r="N52" s="47"/>
      <c r="Q52" s="47"/>
      <c r="S52" s="223"/>
      <c r="T52" s="77"/>
      <c r="U52" s="62"/>
      <c r="V52" s="104">
        <v>324</v>
      </c>
      <c r="W52" s="60"/>
    </row>
    <row r="53" spans="1:23" ht="16.5" customHeight="1" x14ac:dyDescent="0.2">
      <c r="A53" s="258">
        <v>1</v>
      </c>
      <c r="B53" s="53">
        <v>7324</v>
      </c>
      <c r="C53" s="85" t="s">
        <v>5657</v>
      </c>
      <c r="D53" s="391"/>
      <c r="E53" s="390"/>
      <c r="F53" s="391"/>
      <c r="G53" s="390"/>
      <c r="H53" s="55"/>
      <c r="I53" s="49"/>
      <c r="J53" s="50"/>
      <c r="K53" s="248" t="s">
        <v>397</v>
      </c>
      <c r="L53" s="205" t="s">
        <v>398</v>
      </c>
      <c r="M53" s="241">
        <v>1</v>
      </c>
      <c r="N53" s="47"/>
      <c r="Q53" s="47"/>
      <c r="S53" s="223"/>
      <c r="T53" s="47"/>
      <c r="V53" s="104">
        <v>324</v>
      </c>
      <c r="W53" s="60"/>
    </row>
    <row r="54" spans="1:23" ht="16.5" customHeight="1" x14ac:dyDescent="0.2">
      <c r="A54" s="258">
        <v>1</v>
      </c>
      <c r="B54" s="53">
        <v>7325</v>
      </c>
      <c r="C54" s="85" t="s">
        <v>5658</v>
      </c>
      <c r="D54" s="391"/>
      <c r="E54" s="390"/>
      <c r="F54" s="391"/>
      <c r="G54" s="390"/>
      <c r="H54" s="395" t="s">
        <v>399</v>
      </c>
      <c r="I54" s="210" t="s">
        <v>398</v>
      </c>
      <c r="J54" s="62">
        <v>0.9</v>
      </c>
      <c r="K54" s="249"/>
      <c r="L54" s="57"/>
      <c r="M54" s="58"/>
      <c r="N54" s="47"/>
      <c r="Q54" s="47"/>
      <c r="S54" s="223"/>
      <c r="T54" s="47"/>
      <c r="V54" s="104">
        <v>291</v>
      </c>
      <c r="W54" s="60"/>
    </row>
    <row r="55" spans="1:23" ht="16.5" customHeight="1" x14ac:dyDescent="0.2">
      <c r="A55" s="258">
        <v>1</v>
      </c>
      <c r="B55" s="53">
        <v>7326</v>
      </c>
      <c r="C55" s="85" t="s">
        <v>5659</v>
      </c>
      <c r="D55" s="246">
        <v>197</v>
      </c>
      <c r="E55" s="235" t="s">
        <v>394</v>
      </c>
      <c r="F55" s="246">
        <v>78</v>
      </c>
      <c r="G55" s="235" t="s">
        <v>394</v>
      </c>
      <c r="H55" s="330"/>
      <c r="I55" s="49"/>
      <c r="J55" s="50"/>
      <c r="K55" s="248" t="s">
        <v>397</v>
      </c>
      <c r="L55" s="205" t="s">
        <v>398</v>
      </c>
      <c r="M55" s="241">
        <v>1</v>
      </c>
      <c r="N55" s="47"/>
      <c r="Q55" s="47"/>
      <c r="S55" s="223"/>
      <c r="T55" s="55"/>
      <c r="U55" s="50"/>
      <c r="V55" s="104">
        <v>291</v>
      </c>
      <c r="W55" s="60"/>
    </row>
    <row r="56" spans="1:23" ht="16.5" customHeight="1" x14ac:dyDescent="0.2">
      <c r="A56" s="259">
        <v>1</v>
      </c>
      <c r="B56" s="63" t="s">
        <v>2076</v>
      </c>
      <c r="C56" s="87" t="s">
        <v>5660</v>
      </c>
      <c r="D56" s="83"/>
      <c r="F56" s="83"/>
      <c r="H56" s="65"/>
      <c r="I56" s="66"/>
      <c r="J56" s="67"/>
      <c r="K56" s="250"/>
      <c r="L56" s="69"/>
      <c r="M56" s="70"/>
      <c r="N56" s="47"/>
      <c r="Q56" s="88"/>
      <c r="R56" s="109"/>
      <c r="S56" s="260"/>
      <c r="T56" s="331" t="s">
        <v>400</v>
      </c>
      <c r="U56" s="332"/>
      <c r="V56" s="105">
        <v>227</v>
      </c>
      <c r="W56" s="72"/>
    </row>
    <row r="57" spans="1:23" ht="16.5" customHeight="1" x14ac:dyDescent="0.2">
      <c r="A57" s="259">
        <v>1</v>
      </c>
      <c r="B57" s="63" t="s">
        <v>2077</v>
      </c>
      <c r="C57" s="87" t="s">
        <v>5661</v>
      </c>
      <c r="D57" s="83"/>
      <c r="F57" s="83"/>
      <c r="H57" s="73"/>
      <c r="I57" s="74"/>
      <c r="J57" s="75"/>
      <c r="K57" s="251" t="s">
        <v>397</v>
      </c>
      <c r="L57" s="207" t="s">
        <v>398</v>
      </c>
      <c r="M57" s="175">
        <v>1</v>
      </c>
      <c r="N57" s="47"/>
      <c r="Q57" s="88"/>
      <c r="R57" s="109"/>
      <c r="S57" s="260"/>
      <c r="T57" s="333"/>
      <c r="U57" s="334"/>
      <c r="V57" s="105">
        <v>227</v>
      </c>
      <c r="W57" s="72"/>
    </row>
    <row r="58" spans="1:23" ht="16.5" customHeight="1" x14ac:dyDescent="0.2">
      <c r="A58" s="259">
        <v>1</v>
      </c>
      <c r="B58" s="63" t="s">
        <v>2078</v>
      </c>
      <c r="C58" s="87" t="s">
        <v>5662</v>
      </c>
      <c r="D58" s="83"/>
      <c r="F58" s="83"/>
      <c r="H58" s="346" t="s">
        <v>399</v>
      </c>
      <c r="I58" s="211" t="s">
        <v>398</v>
      </c>
      <c r="J58" s="67">
        <v>0.9</v>
      </c>
      <c r="K58" s="250"/>
      <c r="L58" s="69"/>
      <c r="M58" s="70"/>
      <c r="N58" s="47"/>
      <c r="Q58" s="88"/>
      <c r="R58" s="109"/>
      <c r="S58" s="260"/>
      <c r="T58" s="333"/>
      <c r="U58" s="334"/>
      <c r="V58" s="105">
        <v>204</v>
      </c>
      <c r="W58" s="72"/>
    </row>
    <row r="59" spans="1:23" ht="16.5" customHeight="1" x14ac:dyDescent="0.2">
      <c r="A59" s="259">
        <v>1</v>
      </c>
      <c r="B59" s="63" t="s">
        <v>2079</v>
      </c>
      <c r="C59" s="87" t="s">
        <v>5663</v>
      </c>
      <c r="D59" s="124"/>
      <c r="E59" s="49"/>
      <c r="F59" s="124"/>
      <c r="G59" s="49"/>
      <c r="H59" s="336"/>
      <c r="I59" s="74"/>
      <c r="J59" s="75"/>
      <c r="K59" s="251" t="s">
        <v>397</v>
      </c>
      <c r="L59" s="207" t="s">
        <v>398</v>
      </c>
      <c r="M59" s="175">
        <v>1</v>
      </c>
      <c r="N59" s="55"/>
      <c r="O59" s="49"/>
      <c r="P59" s="50"/>
      <c r="Q59" s="73"/>
      <c r="R59" s="74"/>
      <c r="S59" s="255"/>
      <c r="T59" s="227" t="s">
        <v>398</v>
      </c>
      <c r="U59" s="75">
        <v>0.7</v>
      </c>
      <c r="V59" s="105">
        <v>204</v>
      </c>
      <c r="W59" s="79"/>
    </row>
    <row r="60" spans="1:23" ht="16.5" customHeight="1" x14ac:dyDescent="0.2">
      <c r="A60" s="93"/>
      <c r="B60" s="93"/>
      <c r="C60" s="94"/>
      <c r="K60" s="95"/>
      <c r="V60" s="96"/>
      <c r="W60" s="97"/>
    </row>
    <row r="61" spans="1:23" ht="16.5" customHeight="1" x14ac:dyDescent="0.2">
      <c r="A61" s="93"/>
      <c r="B61" s="93"/>
      <c r="C61" s="94"/>
      <c r="K61" s="95"/>
      <c r="V61" s="96"/>
      <c r="W61" s="97"/>
    </row>
    <row r="62" spans="1:23" ht="16.5" customHeight="1" x14ac:dyDescent="0.2">
      <c r="A62" s="93"/>
      <c r="B62" s="98" t="s">
        <v>2703</v>
      </c>
      <c r="C62" s="94"/>
      <c r="D62" s="81"/>
      <c r="K62" s="95"/>
      <c r="V62" s="96"/>
      <c r="W62" s="97"/>
    </row>
    <row r="63" spans="1:23" ht="16.5" customHeight="1" x14ac:dyDescent="0.2">
      <c r="A63" s="99" t="s">
        <v>386</v>
      </c>
      <c r="B63" s="32"/>
      <c r="C63" s="100" t="s">
        <v>387</v>
      </c>
      <c r="D63" s="34" t="s">
        <v>388</v>
      </c>
      <c r="E63" s="34"/>
      <c r="F63" s="34"/>
      <c r="G63" s="34"/>
      <c r="H63" s="34"/>
      <c r="I63" s="34"/>
      <c r="J63" s="35"/>
      <c r="K63" s="252"/>
      <c r="L63" s="34"/>
      <c r="M63" s="35"/>
      <c r="N63" s="34"/>
      <c r="O63" s="34"/>
      <c r="P63" s="35"/>
      <c r="Q63" s="34"/>
      <c r="R63" s="34"/>
      <c r="S63" s="35"/>
      <c r="T63" s="34"/>
      <c r="U63" s="35"/>
      <c r="V63" s="36" t="s">
        <v>389</v>
      </c>
      <c r="W63" s="33" t="s">
        <v>390</v>
      </c>
    </row>
    <row r="64" spans="1:23" ht="16.5" customHeight="1" x14ac:dyDescent="0.2">
      <c r="A64" s="37" t="s">
        <v>391</v>
      </c>
      <c r="B64" s="37" t="s">
        <v>392</v>
      </c>
      <c r="C64" s="101"/>
      <c r="D64" s="40"/>
      <c r="E64" s="40"/>
      <c r="F64" s="99" t="s">
        <v>452</v>
      </c>
      <c r="G64" s="32"/>
      <c r="H64" s="40"/>
      <c r="I64" s="40"/>
      <c r="J64" s="41"/>
      <c r="K64" s="253"/>
      <c r="L64" s="40"/>
      <c r="M64" s="41"/>
      <c r="N64" s="40"/>
      <c r="O64" s="40"/>
      <c r="P64" s="41"/>
      <c r="Q64" s="40"/>
      <c r="R64" s="40"/>
      <c r="S64" s="41"/>
      <c r="T64" s="40"/>
      <c r="U64" s="41"/>
      <c r="V64" s="42" t="s">
        <v>393</v>
      </c>
      <c r="W64" s="43" t="s">
        <v>394</v>
      </c>
    </row>
    <row r="65" spans="1:23" ht="16.5" customHeight="1" x14ac:dyDescent="0.2">
      <c r="A65" s="257">
        <v>1</v>
      </c>
      <c r="B65" s="44">
        <v>7327</v>
      </c>
      <c r="C65" s="45" t="s">
        <v>5664</v>
      </c>
      <c r="D65" s="327" t="s">
        <v>395</v>
      </c>
      <c r="E65" s="390"/>
      <c r="F65" s="327" t="s">
        <v>464</v>
      </c>
      <c r="G65" s="390"/>
      <c r="H65" s="47"/>
      <c r="K65" s="80"/>
      <c r="L65" s="49"/>
      <c r="M65" s="50"/>
      <c r="N65" s="47"/>
      <c r="P65" s="223"/>
      <c r="Q65" s="23" t="s">
        <v>465</v>
      </c>
      <c r="S65" s="223"/>
      <c r="T65" s="47"/>
      <c r="V65" s="103">
        <v>220</v>
      </c>
      <c r="W65" s="52" t="s">
        <v>396</v>
      </c>
    </row>
    <row r="66" spans="1:23" ht="16.5" customHeight="1" x14ac:dyDescent="0.2">
      <c r="A66" s="258">
        <v>1</v>
      </c>
      <c r="B66" s="53">
        <v>7328</v>
      </c>
      <c r="C66" s="85" t="s">
        <v>5665</v>
      </c>
      <c r="D66" s="391"/>
      <c r="E66" s="390"/>
      <c r="F66" s="391"/>
      <c r="G66" s="390"/>
      <c r="H66" s="55"/>
      <c r="I66" s="49"/>
      <c r="J66" s="50"/>
      <c r="K66" s="248" t="s">
        <v>397</v>
      </c>
      <c r="L66" s="205" t="s">
        <v>398</v>
      </c>
      <c r="M66" s="58">
        <v>1</v>
      </c>
      <c r="N66" s="47"/>
      <c r="P66" s="223"/>
      <c r="Q66" s="29" t="s">
        <v>398</v>
      </c>
      <c r="R66" s="26">
        <v>0.25</v>
      </c>
      <c r="S66" s="328" t="s">
        <v>423</v>
      </c>
      <c r="T66" s="47"/>
      <c r="V66" s="104">
        <v>220</v>
      </c>
      <c r="W66" s="60"/>
    </row>
    <row r="67" spans="1:23" ht="16.5" customHeight="1" x14ac:dyDescent="0.2">
      <c r="A67" s="258">
        <v>1</v>
      </c>
      <c r="B67" s="53">
        <v>7329</v>
      </c>
      <c r="C67" s="85" t="s">
        <v>5666</v>
      </c>
      <c r="D67" s="391"/>
      <c r="E67" s="390"/>
      <c r="F67" s="391"/>
      <c r="G67" s="390"/>
      <c r="H67" s="329" t="s">
        <v>399</v>
      </c>
      <c r="I67" s="210" t="s">
        <v>398</v>
      </c>
      <c r="J67" s="62">
        <v>0.9</v>
      </c>
      <c r="K67" s="249"/>
      <c r="L67" s="57"/>
      <c r="M67" s="58"/>
      <c r="N67" s="47"/>
      <c r="P67" s="223"/>
      <c r="S67" s="390"/>
      <c r="T67" s="47"/>
      <c r="V67" s="104">
        <v>198</v>
      </c>
      <c r="W67" s="60"/>
    </row>
    <row r="68" spans="1:23" ht="16.5" customHeight="1" x14ac:dyDescent="0.2">
      <c r="A68" s="258">
        <v>1</v>
      </c>
      <c r="B68" s="53">
        <v>7330</v>
      </c>
      <c r="C68" s="85" t="s">
        <v>5667</v>
      </c>
      <c r="D68" s="246">
        <v>106</v>
      </c>
      <c r="E68" s="235" t="s">
        <v>394</v>
      </c>
      <c r="F68" s="246">
        <v>91</v>
      </c>
      <c r="G68" s="235" t="s">
        <v>394</v>
      </c>
      <c r="H68" s="330"/>
      <c r="I68" s="49"/>
      <c r="J68" s="50"/>
      <c r="K68" s="248" t="s">
        <v>397</v>
      </c>
      <c r="L68" s="205" t="s">
        <v>398</v>
      </c>
      <c r="M68" s="58">
        <v>1</v>
      </c>
      <c r="N68" s="47"/>
      <c r="P68" s="223"/>
      <c r="S68" s="223"/>
      <c r="T68" s="47"/>
      <c r="V68" s="104">
        <v>198</v>
      </c>
      <c r="W68" s="60"/>
    </row>
    <row r="69" spans="1:23" ht="16.5" customHeight="1" x14ac:dyDescent="0.2">
      <c r="A69" s="259">
        <v>1</v>
      </c>
      <c r="B69" s="63" t="s">
        <v>2080</v>
      </c>
      <c r="C69" s="87" t="s">
        <v>5668</v>
      </c>
      <c r="D69" s="83"/>
      <c r="F69" s="83"/>
      <c r="H69" s="65"/>
      <c r="I69" s="66"/>
      <c r="J69" s="67"/>
      <c r="K69" s="250"/>
      <c r="L69" s="69"/>
      <c r="M69" s="70"/>
      <c r="N69" s="88"/>
      <c r="O69" s="109"/>
      <c r="P69" s="260"/>
      <c r="T69" s="331" t="s">
        <v>400</v>
      </c>
      <c r="U69" s="332"/>
      <c r="V69" s="105">
        <v>154</v>
      </c>
      <c r="W69" s="72"/>
    </row>
    <row r="70" spans="1:23" ht="16.5" customHeight="1" x14ac:dyDescent="0.2">
      <c r="A70" s="259">
        <v>1</v>
      </c>
      <c r="B70" s="63" t="s">
        <v>2081</v>
      </c>
      <c r="C70" s="87" t="s">
        <v>5669</v>
      </c>
      <c r="D70" s="83"/>
      <c r="F70" s="83"/>
      <c r="H70" s="73"/>
      <c r="I70" s="74"/>
      <c r="J70" s="75"/>
      <c r="K70" s="251" t="s">
        <v>397</v>
      </c>
      <c r="L70" s="207" t="s">
        <v>398</v>
      </c>
      <c r="M70" s="70">
        <v>1</v>
      </c>
      <c r="N70" s="88"/>
      <c r="O70" s="109"/>
      <c r="P70" s="260"/>
      <c r="T70" s="333"/>
      <c r="U70" s="334"/>
      <c r="V70" s="105">
        <v>154</v>
      </c>
      <c r="W70" s="72"/>
    </row>
    <row r="71" spans="1:23" ht="16.5" customHeight="1" x14ac:dyDescent="0.2">
      <c r="A71" s="259">
        <v>1</v>
      </c>
      <c r="B71" s="63" t="s">
        <v>2082</v>
      </c>
      <c r="C71" s="87" t="s">
        <v>5670</v>
      </c>
      <c r="D71" s="83"/>
      <c r="F71" s="83"/>
      <c r="H71" s="346" t="s">
        <v>399</v>
      </c>
      <c r="I71" s="211" t="s">
        <v>398</v>
      </c>
      <c r="J71" s="67">
        <v>0.9</v>
      </c>
      <c r="K71" s="250"/>
      <c r="L71" s="69"/>
      <c r="M71" s="70"/>
      <c r="N71" s="88"/>
      <c r="O71" s="109"/>
      <c r="P71" s="260"/>
      <c r="T71" s="333"/>
      <c r="U71" s="334"/>
      <c r="V71" s="105">
        <v>139</v>
      </c>
      <c r="W71" s="72"/>
    </row>
    <row r="72" spans="1:23" ht="16.5" customHeight="1" x14ac:dyDescent="0.2">
      <c r="A72" s="259">
        <v>1</v>
      </c>
      <c r="B72" s="63" t="s">
        <v>2083</v>
      </c>
      <c r="C72" s="87" t="s">
        <v>5671</v>
      </c>
      <c r="D72" s="83"/>
      <c r="F72" s="83"/>
      <c r="H72" s="336"/>
      <c r="I72" s="74"/>
      <c r="J72" s="75"/>
      <c r="K72" s="251" t="s">
        <v>397</v>
      </c>
      <c r="L72" s="207" t="s">
        <v>398</v>
      </c>
      <c r="M72" s="70">
        <v>1</v>
      </c>
      <c r="N72" s="88"/>
      <c r="O72" s="109"/>
      <c r="P72" s="260"/>
      <c r="T72" s="227" t="s">
        <v>398</v>
      </c>
      <c r="U72" s="75">
        <v>0.7</v>
      </c>
      <c r="V72" s="105">
        <v>139</v>
      </c>
      <c r="W72" s="72"/>
    </row>
    <row r="73" spans="1:23" ht="16.5" customHeight="1" x14ac:dyDescent="0.2">
      <c r="A73" s="258">
        <v>1</v>
      </c>
      <c r="B73" s="53">
        <v>7331</v>
      </c>
      <c r="C73" s="85" t="s">
        <v>5672</v>
      </c>
      <c r="D73" s="83"/>
      <c r="F73" s="325" t="s">
        <v>466</v>
      </c>
      <c r="G73" s="394"/>
      <c r="H73" s="77"/>
      <c r="I73" s="61"/>
      <c r="J73" s="62"/>
      <c r="K73" s="249"/>
      <c r="L73" s="57"/>
      <c r="M73" s="58"/>
      <c r="N73" s="47"/>
      <c r="P73" s="223"/>
      <c r="T73" s="77"/>
      <c r="U73" s="62"/>
      <c r="V73" s="104">
        <v>317</v>
      </c>
      <c r="W73" s="60"/>
    </row>
    <row r="74" spans="1:23" ht="16.5" customHeight="1" x14ac:dyDescent="0.2">
      <c r="A74" s="258">
        <v>1</v>
      </c>
      <c r="B74" s="53">
        <v>7332</v>
      </c>
      <c r="C74" s="85" t="s">
        <v>5673</v>
      </c>
      <c r="D74" s="83"/>
      <c r="F74" s="391"/>
      <c r="G74" s="390"/>
      <c r="H74" s="55"/>
      <c r="I74" s="49"/>
      <c r="J74" s="50"/>
      <c r="K74" s="248" t="s">
        <v>397</v>
      </c>
      <c r="L74" s="205" t="s">
        <v>398</v>
      </c>
      <c r="M74" s="58">
        <v>1</v>
      </c>
      <c r="N74" s="47"/>
      <c r="P74" s="223"/>
      <c r="T74" s="47"/>
      <c r="V74" s="104">
        <v>317</v>
      </c>
      <c r="W74" s="60"/>
    </row>
    <row r="75" spans="1:23" ht="16.5" customHeight="1" x14ac:dyDescent="0.2">
      <c r="A75" s="258">
        <v>1</v>
      </c>
      <c r="B75" s="53">
        <v>7333</v>
      </c>
      <c r="C75" s="85" t="s">
        <v>5674</v>
      </c>
      <c r="D75" s="83"/>
      <c r="F75" s="391"/>
      <c r="G75" s="390"/>
      <c r="H75" s="395" t="s">
        <v>399</v>
      </c>
      <c r="I75" s="210" t="s">
        <v>398</v>
      </c>
      <c r="J75" s="62">
        <v>0.9</v>
      </c>
      <c r="K75" s="249"/>
      <c r="L75" s="57"/>
      <c r="M75" s="58"/>
      <c r="N75" s="47"/>
      <c r="P75" s="223"/>
      <c r="T75" s="47"/>
      <c r="V75" s="104">
        <v>285</v>
      </c>
      <c r="W75" s="60"/>
    </row>
    <row r="76" spans="1:23" ht="16.5" customHeight="1" x14ac:dyDescent="0.2">
      <c r="A76" s="258">
        <v>1</v>
      </c>
      <c r="B76" s="53">
        <v>7334</v>
      </c>
      <c r="C76" s="85" t="s">
        <v>5675</v>
      </c>
      <c r="D76" s="83"/>
      <c r="F76" s="246">
        <v>169</v>
      </c>
      <c r="G76" s="235" t="s">
        <v>394</v>
      </c>
      <c r="H76" s="330"/>
      <c r="I76" s="49"/>
      <c r="J76" s="50"/>
      <c r="K76" s="248" t="s">
        <v>397</v>
      </c>
      <c r="L76" s="205" t="s">
        <v>398</v>
      </c>
      <c r="M76" s="58">
        <v>1</v>
      </c>
      <c r="N76" s="47"/>
      <c r="P76" s="223"/>
      <c r="T76" s="55"/>
      <c r="U76" s="50"/>
      <c r="V76" s="104">
        <v>285</v>
      </c>
      <c r="W76" s="60"/>
    </row>
    <row r="77" spans="1:23" ht="16.5" customHeight="1" x14ac:dyDescent="0.2">
      <c r="A77" s="259">
        <v>1</v>
      </c>
      <c r="B77" s="63" t="s">
        <v>2084</v>
      </c>
      <c r="C77" s="87" t="s">
        <v>5676</v>
      </c>
      <c r="D77" s="83"/>
      <c r="F77" s="83"/>
      <c r="H77" s="65"/>
      <c r="I77" s="66"/>
      <c r="J77" s="67"/>
      <c r="K77" s="250"/>
      <c r="L77" s="69"/>
      <c r="M77" s="70"/>
      <c r="N77" s="88"/>
      <c r="O77" s="109"/>
      <c r="P77" s="260"/>
      <c r="T77" s="331" t="s">
        <v>400</v>
      </c>
      <c r="U77" s="332"/>
      <c r="V77" s="105">
        <v>222</v>
      </c>
      <c r="W77" s="72"/>
    </row>
    <row r="78" spans="1:23" ht="16.5" customHeight="1" x14ac:dyDescent="0.2">
      <c r="A78" s="259">
        <v>1</v>
      </c>
      <c r="B78" s="63" t="s">
        <v>2085</v>
      </c>
      <c r="C78" s="87" t="s">
        <v>5677</v>
      </c>
      <c r="D78" s="83"/>
      <c r="F78" s="83"/>
      <c r="H78" s="73"/>
      <c r="I78" s="74"/>
      <c r="J78" s="75"/>
      <c r="K78" s="251" t="s">
        <v>397</v>
      </c>
      <c r="L78" s="207" t="s">
        <v>398</v>
      </c>
      <c r="M78" s="70">
        <v>1</v>
      </c>
      <c r="N78" s="88"/>
      <c r="O78" s="109"/>
      <c r="P78" s="260"/>
      <c r="T78" s="333"/>
      <c r="U78" s="334"/>
      <c r="V78" s="105">
        <v>222</v>
      </c>
      <c r="W78" s="72"/>
    </row>
    <row r="79" spans="1:23" ht="16.5" customHeight="1" x14ac:dyDescent="0.2">
      <c r="A79" s="259">
        <v>1</v>
      </c>
      <c r="B79" s="63" t="s">
        <v>2086</v>
      </c>
      <c r="C79" s="87" t="s">
        <v>5678</v>
      </c>
      <c r="D79" s="83"/>
      <c r="F79" s="83"/>
      <c r="H79" s="346" t="s">
        <v>399</v>
      </c>
      <c r="I79" s="211" t="s">
        <v>398</v>
      </c>
      <c r="J79" s="67">
        <v>0.9</v>
      </c>
      <c r="K79" s="250"/>
      <c r="L79" s="69"/>
      <c r="M79" s="70"/>
      <c r="N79" s="88"/>
      <c r="O79" s="109"/>
      <c r="P79" s="260"/>
      <c r="T79" s="333"/>
      <c r="U79" s="334"/>
      <c r="V79" s="105">
        <v>200</v>
      </c>
      <c r="W79" s="72"/>
    </row>
    <row r="80" spans="1:23" ht="16.5" customHeight="1" x14ac:dyDescent="0.2">
      <c r="A80" s="259">
        <v>1</v>
      </c>
      <c r="B80" s="63" t="s">
        <v>2087</v>
      </c>
      <c r="C80" s="87" t="s">
        <v>5679</v>
      </c>
      <c r="D80" s="83"/>
      <c r="F80" s="83"/>
      <c r="H80" s="336"/>
      <c r="I80" s="74"/>
      <c r="J80" s="75"/>
      <c r="K80" s="251" t="s">
        <v>397</v>
      </c>
      <c r="L80" s="207" t="s">
        <v>398</v>
      </c>
      <c r="M80" s="70">
        <v>1</v>
      </c>
      <c r="N80" s="88"/>
      <c r="O80" s="109"/>
      <c r="P80" s="260"/>
      <c r="T80" s="227" t="s">
        <v>398</v>
      </c>
      <c r="U80" s="75">
        <v>0.7</v>
      </c>
      <c r="V80" s="105">
        <v>200</v>
      </c>
      <c r="W80" s="72"/>
    </row>
    <row r="81" spans="1:23" ht="16.5" customHeight="1" x14ac:dyDescent="0.2">
      <c r="A81" s="258">
        <v>1</v>
      </c>
      <c r="B81" s="53">
        <v>7335</v>
      </c>
      <c r="C81" s="85" t="s">
        <v>5680</v>
      </c>
      <c r="D81" s="325" t="s">
        <v>401</v>
      </c>
      <c r="E81" s="394"/>
      <c r="F81" s="325" t="s">
        <v>464</v>
      </c>
      <c r="G81" s="394"/>
      <c r="H81" s="77"/>
      <c r="I81" s="61"/>
      <c r="J81" s="62"/>
      <c r="K81" s="249"/>
      <c r="L81" s="57"/>
      <c r="M81" s="58"/>
      <c r="N81" s="47"/>
      <c r="P81" s="223"/>
      <c r="T81" s="77"/>
      <c r="U81" s="62"/>
      <c r="V81" s="104">
        <v>295</v>
      </c>
      <c r="W81" s="60"/>
    </row>
    <row r="82" spans="1:23" ht="16.5" customHeight="1" x14ac:dyDescent="0.2">
      <c r="A82" s="258">
        <v>1</v>
      </c>
      <c r="B82" s="53">
        <v>7336</v>
      </c>
      <c r="C82" s="85" t="s">
        <v>5681</v>
      </c>
      <c r="D82" s="391"/>
      <c r="E82" s="390"/>
      <c r="F82" s="391"/>
      <c r="G82" s="390"/>
      <c r="H82" s="55"/>
      <c r="I82" s="49"/>
      <c r="J82" s="50"/>
      <c r="K82" s="248" t="s">
        <v>397</v>
      </c>
      <c r="L82" s="205" t="s">
        <v>398</v>
      </c>
      <c r="M82" s="58">
        <v>1</v>
      </c>
      <c r="N82" s="47"/>
      <c r="P82" s="223"/>
      <c r="T82" s="47"/>
      <c r="V82" s="104">
        <v>295</v>
      </c>
      <c r="W82" s="60"/>
    </row>
    <row r="83" spans="1:23" ht="16.5" customHeight="1" x14ac:dyDescent="0.2">
      <c r="A83" s="258">
        <v>1</v>
      </c>
      <c r="B83" s="53">
        <v>7337</v>
      </c>
      <c r="C83" s="85" t="s">
        <v>5682</v>
      </c>
      <c r="D83" s="391"/>
      <c r="E83" s="390"/>
      <c r="F83" s="391"/>
      <c r="G83" s="390"/>
      <c r="H83" s="395" t="s">
        <v>399</v>
      </c>
      <c r="I83" s="210" t="s">
        <v>398</v>
      </c>
      <c r="J83" s="62">
        <v>0.9</v>
      </c>
      <c r="K83" s="249"/>
      <c r="L83" s="57"/>
      <c r="M83" s="58"/>
      <c r="N83" s="47"/>
      <c r="P83" s="223"/>
      <c r="T83" s="47"/>
      <c r="V83" s="104">
        <v>265</v>
      </c>
      <c r="W83" s="60"/>
    </row>
    <row r="84" spans="1:23" ht="16.5" customHeight="1" x14ac:dyDescent="0.2">
      <c r="A84" s="258">
        <v>1</v>
      </c>
      <c r="B84" s="53">
        <v>7338</v>
      </c>
      <c r="C84" s="85" t="s">
        <v>5683</v>
      </c>
      <c r="D84" s="246">
        <v>197</v>
      </c>
      <c r="E84" s="235" t="s">
        <v>394</v>
      </c>
      <c r="F84" s="246">
        <v>78</v>
      </c>
      <c r="G84" s="235" t="s">
        <v>394</v>
      </c>
      <c r="H84" s="330"/>
      <c r="I84" s="49"/>
      <c r="J84" s="50"/>
      <c r="K84" s="248" t="s">
        <v>397</v>
      </c>
      <c r="L84" s="205" t="s">
        <v>398</v>
      </c>
      <c r="M84" s="58">
        <v>1</v>
      </c>
      <c r="N84" s="47"/>
      <c r="P84" s="223"/>
      <c r="T84" s="55"/>
      <c r="U84" s="50"/>
      <c r="V84" s="104">
        <v>265</v>
      </c>
      <c r="W84" s="60"/>
    </row>
    <row r="85" spans="1:23" ht="16.5" customHeight="1" x14ac:dyDescent="0.2">
      <c r="A85" s="259">
        <v>1</v>
      </c>
      <c r="B85" s="63" t="s">
        <v>2088</v>
      </c>
      <c r="C85" s="87" t="s">
        <v>5684</v>
      </c>
      <c r="D85" s="83"/>
      <c r="F85" s="83"/>
      <c r="H85" s="65"/>
      <c r="I85" s="66"/>
      <c r="J85" s="67"/>
      <c r="K85" s="250"/>
      <c r="L85" s="69"/>
      <c r="M85" s="70"/>
      <c r="N85" s="88"/>
      <c r="O85" s="109"/>
      <c r="P85" s="260"/>
      <c r="T85" s="331" t="s">
        <v>400</v>
      </c>
      <c r="U85" s="332"/>
      <c r="V85" s="105">
        <v>207</v>
      </c>
      <c r="W85" s="72"/>
    </row>
    <row r="86" spans="1:23" ht="16.5" customHeight="1" x14ac:dyDescent="0.2">
      <c r="A86" s="259">
        <v>1</v>
      </c>
      <c r="B86" s="63" t="s">
        <v>2089</v>
      </c>
      <c r="C86" s="87" t="s">
        <v>5685</v>
      </c>
      <c r="D86" s="83"/>
      <c r="F86" s="83"/>
      <c r="H86" s="73"/>
      <c r="I86" s="74"/>
      <c r="J86" s="75"/>
      <c r="K86" s="251" t="s">
        <v>397</v>
      </c>
      <c r="L86" s="207" t="s">
        <v>398</v>
      </c>
      <c r="M86" s="70">
        <v>1</v>
      </c>
      <c r="N86" s="88"/>
      <c r="O86" s="109"/>
      <c r="P86" s="260"/>
      <c r="T86" s="333"/>
      <c r="U86" s="334"/>
      <c r="V86" s="105">
        <v>207</v>
      </c>
      <c r="W86" s="72"/>
    </row>
    <row r="87" spans="1:23" ht="16.5" customHeight="1" x14ac:dyDescent="0.2">
      <c r="A87" s="259">
        <v>1</v>
      </c>
      <c r="B87" s="63" t="s">
        <v>2090</v>
      </c>
      <c r="C87" s="87" t="s">
        <v>5686</v>
      </c>
      <c r="D87" s="83"/>
      <c r="F87" s="83"/>
      <c r="H87" s="346" t="s">
        <v>399</v>
      </c>
      <c r="I87" s="211" t="s">
        <v>398</v>
      </c>
      <c r="J87" s="67">
        <v>0.9</v>
      </c>
      <c r="K87" s="250"/>
      <c r="L87" s="69"/>
      <c r="M87" s="70"/>
      <c r="N87" s="88"/>
      <c r="O87" s="109"/>
      <c r="P87" s="260"/>
      <c r="T87" s="333"/>
      <c r="U87" s="334"/>
      <c r="V87" s="105">
        <v>186</v>
      </c>
      <c r="W87" s="72"/>
    </row>
    <row r="88" spans="1:23" ht="16.5" customHeight="1" x14ac:dyDescent="0.2">
      <c r="A88" s="259">
        <v>1</v>
      </c>
      <c r="B88" s="63" t="s">
        <v>2091</v>
      </c>
      <c r="C88" s="87" t="s">
        <v>5687</v>
      </c>
      <c r="D88" s="124"/>
      <c r="E88" s="49"/>
      <c r="F88" s="124"/>
      <c r="G88" s="49"/>
      <c r="H88" s="336"/>
      <c r="I88" s="74"/>
      <c r="J88" s="75"/>
      <c r="K88" s="251" t="s">
        <v>397</v>
      </c>
      <c r="L88" s="207" t="s">
        <v>398</v>
      </c>
      <c r="M88" s="70">
        <v>1</v>
      </c>
      <c r="N88" s="73"/>
      <c r="O88" s="74"/>
      <c r="P88" s="255"/>
      <c r="Q88" s="49"/>
      <c r="R88" s="49"/>
      <c r="S88" s="50"/>
      <c r="T88" s="227" t="s">
        <v>398</v>
      </c>
      <c r="U88" s="75">
        <v>0.7</v>
      </c>
      <c r="V88" s="105">
        <v>186</v>
      </c>
      <c r="W88" s="79"/>
    </row>
    <row r="89" spans="1:23" ht="16.5" customHeight="1" x14ac:dyDescent="0.2"/>
    <row r="90" spans="1:23" ht="16.5" customHeight="1" x14ac:dyDescent="0.2"/>
  </sheetData>
  <mergeCells count="46">
    <mergeCell ref="D81:E83"/>
    <mergeCell ref="F81:G83"/>
    <mergeCell ref="H83:H84"/>
    <mergeCell ref="T85:U87"/>
    <mergeCell ref="H87:H88"/>
    <mergeCell ref="T69:U71"/>
    <mergeCell ref="H71:H72"/>
    <mergeCell ref="F73:G75"/>
    <mergeCell ref="H75:H76"/>
    <mergeCell ref="T77:U79"/>
    <mergeCell ref="H79:H80"/>
    <mergeCell ref="D65:E67"/>
    <mergeCell ref="F65:G67"/>
    <mergeCell ref="S66:S67"/>
    <mergeCell ref="H67:H68"/>
    <mergeCell ref="T40:U42"/>
    <mergeCell ref="H42:H43"/>
    <mergeCell ref="F44:G46"/>
    <mergeCell ref="H46:H47"/>
    <mergeCell ref="T48:U50"/>
    <mergeCell ref="H50:H51"/>
    <mergeCell ref="D52:E54"/>
    <mergeCell ref="F52:G54"/>
    <mergeCell ref="H54:H55"/>
    <mergeCell ref="T56:U58"/>
    <mergeCell ref="H58:H59"/>
    <mergeCell ref="T27:U29"/>
    <mergeCell ref="H29:H30"/>
    <mergeCell ref="D36:E38"/>
    <mergeCell ref="F36:G38"/>
    <mergeCell ref="P37:P38"/>
    <mergeCell ref="H38:H39"/>
    <mergeCell ref="F15:G17"/>
    <mergeCell ref="H17:H18"/>
    <mergeCell ref="T19:U21"/>
    <mergeCell ref="H21:H22"/>
    <mergeCell ref="D23:E25"/>
    <mergeCell ref="F23:G25"/>
    <mergeCell ref="H25:H26"/>
    <mergeCell ref="T11:U13"/>
    <mergeCell ref="H13:H14"/>
    <mergeCell ref="D7:E9"/>
    <mergeCell ref="F7:G9"/>
    <mergeCell ref="P8:P9"/>
    <mergeCell ref="S8:S9"/>
    <mergeCell ref="H9:H10"/>
  </mergeCells>
  <phoneticPr fontId="1"/>
  <printOptions horizontalCentered="1"/>
  <pageMargins left="0.70866141732283472" right="0.70866141732283472" top="0.74803149606299213" bottom="0.74803149606299213" header="0.31496062992125984" footer="0.31496062992125984"/>
  <pageSetup paperSize="9" scale="51" fitToHeight="0" orientation="portrait" r:id="rId1"/>
  <headerFooter>
    <oddFooter>&amp;C&amp;"ＭＳ Ｐゴシック"&amp;14&amp;P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61"/>
  <sheetViews>
    <sheetView view="pageBreakPreview" topLeftCell="A34"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37.44140625" style="23" customWidth="1"/>
    <col min="4" max="4" width="2.33203125" style="25" customWidth="1"/>
    <col min="5" max="5" width="4.88671875" style="23" customWidth="1"/>
    <col min="6" max="6" width="4.88671875" style="25" customWidth="1"/>
    <col min="7" max="7" width="2.33203125" style="25" customWidth="1"/>
    <col min="8" max="8" width="4.88671875" style="23" customWidth="1"/>
    <col min="9" max="9" width="4.88671875" style="25" customWidth="1"/>
    <col min="10" max="10" width="11.44140625" style="25" customWidth="1"/>
    <col min="11" max="11" width="2.44140625" style="25" customWidth="1"/>
    <col min="12" max="12" width="4.44140625" style="26" bestFit="1" customWidth="1"/>
    <col min="13" max="13" width="26" style="25" customWidth="1"/>
    <col min="14" max="14" width="2.44140625" style="25" customWidth="1"/>
    <col min="15" max="15" width="5.44140625" style="26" bestFit="1" customWidth="1"/>
    <col min="16" max="16" width="2.44140625" style="25" customWidth="1"/>
    <col min="17" max="17" width="3.88671875" style="25" customWidth="1"/>
    <col min="18" max="18" width="4.44140625" style="26" bestFit="1" customWidth="1"/>
    <col min="19" max="19" width="2.44140625" style="25" customWidth="1"/>
    <col min="20" max="20" width="3.88671875" style="25" customWidth="1"/>
    <col min="21" max="21" width="4.44140625" style="26" bestFit="1" customWidth="1"/>
    <col min="22" max="22" width="9.88671875" style="25" customWidth="1"/>
    <col min="23" max="23" width="4.44140625" style="26" bestFit="1" customWidth="1"/>
    <col min="24" max="24" width="7.109375" style="28" customWidth="1"/>
    <col min="25" max="25" width="8.6640625" style="29" customWidth="1"/>
    <col min="26" max="16384" width="8.88671875" style="25"/>
  </cols>
  <sheetData>
    <row r="1" spans="1:25" ht="17.100000000000001" customHeight="1" x14ac:dyDescent="0.2"/>
    <row r="2" spans="1:25" ht="17.100000000000001" customHeight="1" x14ac:dyDescent="0.2"/>
    <row r="3" spans="1:25" ht="17.100000000000001" customHeight="1" x14ac:dyDescent="0.2"/>
    <row r="4" spans="1:25" ht="17.100000000000001" customHeight="1" x14ac:dyDescent="0.2">
      <c r="B4" s="30" t="s">
        <v>2704</v>
      </c>
      <c r="E4" s="81"/>
    </row>
    <row r="5" spans="1:25" ht="16.5" customHeight="1" x14ac:dyDescent="0.2">
      <c r="A5" s="31" t="s">
        <v>386</v>
      </c>
      <c r="B5" s="32"/>
      <c r="C5" s="33" t="s">
        <v>387</v>
      </c>
      <c r="D5" s="224" t="s">
        <v>388</v>
      </c>
      <c r="E5" s="34"/>
      <c r="F5" s="34"/>
      <c r="G5" s="34"/>
      <c r="H5" s="34"/>
      <c r="I5" s="34"/>
      <c r="J5" s="34"/>
      <c r="K5" s="34"/>
      <c r="L5" s="35"/>
      <c r="M5" s="34"/>
      <c r="N5" s="34"/>
      <c r="O5" s="35"/>
      <c r="P5" s="34"/>
      <c r="Q5" s="34"/>
      <c r="R5" s="35"/>
      <c r="S5" s="34"/>
      <c r="T5" s="34"/>
      <c r="U5" s="35"/>
      <c r="V5" s="34"/>
      <c r="W5" s="35"/>
      <c r="X5" s="36" t="s">
        <v>389</v>
      </c>
      <c r="Y5" s="33" t="s">
        <v>390</v>
      </c>
    </row>
    <row r="6" spans="1:25" ht="16.5" customHeight="1" x14ac:dyDescent="0.2">
      <c r="A6" s="37" t="s">
        <v>391</v>
      </c>
      <c r="B6" s="37" t="s">
        <v>392</v>
      </c>
      <c r="C6" s="38"/>
      <c r="D6" s="347" t="s">
        <v>452</v>
      </c>
      <c r="E6" s="348"/>
      <c r="F6" s="349"/>
      <c r="G6" s="347" t="s">
        <v>453</v>
      </c>
      <c r="H6" s="348"/>
      <c r="I6" s="349"/>
      <c r="J6" s="40"/>
      <c r="K6" s="40"/>
      <c r="L6" s="41"/>
      <c r="M6" s="40"/>
      <c r="N6" s="40"/>
      <c r="O6" s="41"/>
      <c r="P6" s="40"/>
      <c r="Q6" s="40"/>
      <c r="R6" s="41"/>
      <c r="S6" s="40"/>
      <c r="T6" s="40"/>
      <c r="U6" s="41"/>
      <c r="V6" s="40"/>
      <c r="W6" s="41"/>
      <c r="X6" s="42" t="s">
        <v>393</v>
      </c>
      <c r="Y6" s="43" t="s">
        <v>394</v>
      </c>
    </row>
    <row r="7" spans="1:25" ht="16.5" customHeight="1" x14ac:dyDescent="0.2">
      <c r="A7" s="44">
        <v>1</v>
      </c>
      <c r="B7" s="44">
        <v>7339</v>
      </c>
      <c r="C7" s="45" t="s">
        <v>5688</v>
      </c>
      <c r="D7" s="362" t="s">
        <v>915</v>
      </c>
      <c r="E7" s="353"/>
      <c r="F7" s="328"/>
      <c r="G7" s="327" t="s">
        <v>474</v>
      </c>
      <c r="H7" s="353"/>
      <c r="I7" s="328"/>
      <c r="J7" s="47"/>
      <c r="M7" s="55"/>
      <c r="N7" s="49"/>
      <c r="O7" s="50"/>
      <c r="P7" s="83" t="s">
        <v>465</v>
      </c>
      <c r="Q7" s="81"/>
      <c r="R7" s="223"/>
      <c r="S7" s="83" t="s">
        <v>468</v>
      </c>
      <c r="U7" s="223"/>
      <c r="V7" s="47"/>
      <c r="X7" s="51">
        <v>270</v>
      </c>
      <c r="Y7" s="52" t="s">
        <v>396</v>
      </c>
    </row>
    <row r="8" spans="1:25" ht="16.5" customHeight="1" x14ac:dyDescent="0.2">
      <c r="A8" s="53">
        <v>1</v>
      </c>
      <c r="B8" s="53">
        <v>7340</v>
      </c>
      <c r="C8" s="85" t="s">
        <v>5689</v>
      </c>
      <c r="D8" s="362"/>
      <c r="E8" s="353"/>
      <c r="F8" s="328"/>
      <c r="G8" s="327"/>
      <c r="H8" s="353"/>
      <c r="I8" s="328"/>
      <c r="J8" s="55"/>
      <c r="K8" s="49"/>
      <c r="L8" s="50"/>
      <c r="M8" s="248" t="s">
        <v>397</v>
      </c>
      <c r="N8" s="205" t="s">
        <v>398</v>
      </c>
      <c r="O8" s="58">
        <v>1</v>
      </c>
      <c r="P8" s="240" t="s">
        <v>398</v>
      </c>
      <c r="Q8" s="26">
        <v>0.25</v>
      </c>
      <c r="R8" s="328" t="s">
        <v>423</v>
      </c>
      <c r="S8" s="240" t="s">
        <v>398</v>
      </c>
      <c r="T8" s="26">
        <v>0.5</v>
      </c>
      <c r="U8" s="328" t="s">
        <v>423</v>
      </c>
      <c r="V8" s="47"/>
      <c r="X8" s="59">
        <v>270</v>
      </c>
      <c r="Y8" s="60"/>
    </row>
    <row r="9" spans="1:25" ht="16.5" customHeight="1" x14ac:dyDescent="0.2">
      <c r="A9" s="53">
        <v>1</v>
      </c>
      <c r="B9" s="53">
        <v>7341</v>
      </c>
      <c r="C9" s="85" t="s">
        <v>5690</v>
      </c>
      <c r="D9" s="362"/>
      <c r="E9" s="353"/>
      <c r="F9" s="328"/>
      <c r="G9" s="327"/>
      <c r="H9" s="353"/>
      <c r="I9" s="328"/>
      <c r="J9" s="329" t="s">
        <v>399</v>
      </c>
      <c r="K9" s="210" t="s">
        <v>398</v>
      </c>
      <c r="L9" s="234">
        <v>0.9</v>
      </c>
      <c r="M9" s="145"/>
      <c r="N9" s="57"/>
      <c r="O9" s="58"/>
      <c r="P9" s="47"/>
      <c r="R9" s="390"/>
      <c r="S9" s="47"/>
      <c r="U9" s="390"/>
      <c r="V9" s="47"/>
      <c r="X9" s="59">
        <v>242</v>
      </c>
      <c r="Y9" s="60"/>
    </row>
    <row r="10" spans="1:25" ht="16.5" customHeight="1" x14ac:dyDescent="0.2">
      <c r="A10" s="53">
        <v>1</v>
      </c>
      <c r="B10" s="53">
        <v>7342</v>
      </c>
      <c r="C10" s="85" t="s">
        <v>5691</v>
      </c>
      <c r="D10" s="83"/>
      <c r="E10" s="261">
        <v>106</v>
      </c>
      <c r="F10" s="23" t="s">
        <v>394</v>
      </c>
      <c r="G10" s="83"/>
      <c r="H10" s="261">
        <v>91</v>
      </c>
      <c r="I10" s="23" t="s">
        <v>394</v>
      </c>
      <c r="J10" s="330"/>
      <c r="K10" s="49"/>
      <c r="L10" s="230"/>
      <c r="M10" s="248" t="s">
        <v>397</v>
      </c>
      <c r="N10" s="205" t="s">
        <v>398</v>
      </c>
      <c r="O10" s="58">
        <v>1</v>
      </c>
      <c r="P10" s="47"/>
      <c r="S10" s="47"/>
      <c r="V10" s="47"/>
      <c r="X10" s="59">
        <v>242</v>
      </c>
      <c r="Y10" s="60"/>
    </row>
    <row r="11" spans="1:25" ht="16.5" customHeight="1" x14ac:dyDescent="0.2">
      <c r="A11" s="63">
        <v>1</v>
      </c>
      <c r="B11" s="63" t="s">
        <v>2092</v>
      </c>
      <c r="C11" s="87" t="s">
        <v>5692</v>
      </c>
      <c r="D11" s="47"/>
      <c r="G11" s="47"/>
      <c r="J11" s="65"/>
      <c r="K11" s="66"/>
      <c r="L11" s="67"/>
      <c r="M11" s="236"/>
      <c r="N11" s="69"/>
      <c r="O11" s="70"/>
      <c r="P11" s="47"/>
      <c r="S11" s="47"/>
      <c r="V11" s="331" t="s">
        <v>400</v>
      </c>
      <c r="W11" s="332"/>
      <c r="X11" s="71">
        <v>189</v>
      </c>
      <c r="Y11" s="72"/>
    </row>
    <row r="12" spans="1:25" ht="16.5" customHeight="1" x14ac:dyDescent="0.2">
      <c r="A12" s="63">
        <v>1</v>
      </c>
      <c r="B12" s="63" t="s">
        <v>2093</v>
      </c>
      <c r="C12" s="87" t="s">
        <v>5693</v>
      </c>
      <c r="D12" s="47"/>
      <c r="G12" s="47"/>
      <c r="J12" s="73"/>
      <c r="K12" s="74"/>
      <c r="L12" s="75"/>
      <c r="M12" s="251" t="s">
        <v>397</v>
      </c>
      <c r="N12" s="207" t="s">
        <v>398</v>
      </c>
      <c r="O12" s="70">
        <v>1</v>
      </c>
      <c r="P12" s="47"/>
      <c r="S12" s="47"/>
      <c r="V12" s="333"/>
      <c r="W12" s="334"/>
      <c r="X12" s="71">
        <v>189</v>
      </c>
      <c r="Y12" s="72"/>
    </row>
    <row r="13" spans="1:25" ht="16.5" customHeight="1" x14ac:dyDescent="0.2">
      <c r="A13" s="63">
        <v>1</v>
      </c>
      <c r="B13" s="63" t="s">
        <v>2094</v>
      </c>
      <c r="C13" s="87" t="s">
        <v>5694</v>
      </c>
      <c r="D13" s="47"/>
      <c r="G13" s="47"/>
      <c r="J13" s="346" t="s">
        <v>399</v>
      </c>
      <c r="K13" s="211" t="s">
        <v>398</v>
      </c>
      <c r="L13" s="254">
        <v>0.9</v>
      </c>
      <c r="M13" s="236"/>
      <c r="N13" s="69"/>
      <c r="O13" s="70"/>
      <c r="P13" s="47"/>
      <c r="S13" s="47"/>
      <c r="V13" s="333"/>
      <c r="W13" s="334"/>
      <c r="X13" s="71">
        <v>169</v>
      </c>
      <c r="Y13" s="72"/>
    </row>
    <row r="14" spans="1:25" ht="16.5" customHeight="1" x14ac:dyDescent="0.2">
      <c r="A14" s="63">
        <v>1</v>
      </c>
      <c r="B14" s="63" t="s">
        <v>2095</v>
      </c>
      <c r="C14" s="87" t="s">
        <v>5695</v>
      </c>
      <c r="D14" s="47"/>
      <c r="G14" s="47"/>
      <c r="J14" s="336"/>
      <c r="K14" s="74"/>
      <c r="L14" s="255"/>
      <c r="M14" s="251" t="s">
        <v>397</v>
      </c>
      <c r="N14" s="207" t="s">
        <v>398</v>
      </c>
      <c r="O14" s="70">
        <v>1</v>
      </c>
      <c r="P14" s="47"/>
      <c r="S14" s="47"/>
      <c r="V14" s="227" t="s">
        <v>398</v>
      </c>
      <c r="W14" s="75">
        <v>0.7</v>
      </c>
      <c r="X14" s="71">
        <v>169</v>
      </c>
      <c r="Y14" s="72"/>
    </row>
    <row r="15" spans="1:25" ht="16.5" customHeight="1" x14ac:dyDescent="0.2">
      <c r="A15" s="53">
        <v>1</v>
      </c>
      <c r="B15" s="53">
        <v>7343</v>
      </c>
      <c r="C15" s="85" t="s">
        <v>5696</v>
      </c>
      <c r="D15" s="47"/>
      <c r="G15" s="361" t="s">
        <v>512</v>
      </c>
      <c r="H15" s="352"/>
      <c r="I15" s="326"/>
      <c r="J15" s="77"/>
      <c r="K15" s="61"/>
      <c r="L15" s="62"/>
      <c r="M15" s="145"/>
      <c r="N15" s="57"/>
      <c r="O15" s="58"/>
      <c r="P15" s="47"/>
      <c r="S15" s="47"/>
      <c r="V15" s="77"/>
      <c r="W15" s="62"/>
      <c r="X15" s="59">
        <v>387</v>
      </c>
      <c r="Y15" s="60"/>
    </row>
    <row r="16" spans="1:25" ht="16.5" customHeight="1" x14ac:dyDescent="0.2">
      <c r="A16" s="53">
        <v>1</v>
      </c>
      <c r="B16" s="53">
        <v>7344</v>
      </c>
      <c r="C16" s="85" t="s">
        <v>5697</v>
      </c>
      <c r="D16" s="47"/>
      <c r="G16" s="362"/>
      <c r="H16" s="353"/>
      <c r="I16" s="328"/>
      <c r="J16" s="55"/>
      <c r="K16" s="49"/>
      <c r="L16" s="50"/>
      <c r="M16" s="248" t="s">
        <v>397</v>
      </c>
      <c r="N16" s="205" t="s">
        <v>398</v>
      </c>
      <c r="O16" s="58">
        <v>1</v>
      </c>
      <c r="P16" s="47"/>
      <c r="S16" s="47"/>
      <c r="V16" s="47"/>
      <c r="X16" s="59">
        <v>387</v>
      </c>
      <c r="Y16" s="60"/>
    </row>
    <row r="17" spans="1:25" ht="16.5" customHeight="1" x14ac:dyDescent="0.2">
      <c r="A17" s="53">
        <v>1</v>
      </c>
      <c r="B17" s="53">
        <v>7345</v>
      </c>
      <c r="C17" s="85" t="s">
        <v>5698</v>
      </c>
      <c r="D17" s="47"/>
      <c r="G17" s="362"/>
      <c r="H17" s="353"/>
      <c r="I17" s="328"/>
      <c r="J17" s="395" t="s">
        <v>399</v>
      </c>
      <c r="K17" s="210" t="s">
        <v>398</v>
      </c>
      <c r="L17" s="234">
        <v>0.9</v>
      </c>
      <c r="M17" s="145"/>
      <c r="N17" s="57"/>
      <c r="O17" s="58"/>
      <c r="P17" s="47"/>
      <c r="S17" s="47"/>
      <c r="V17" s="47"/>
      <c r="X17" s="59">
        <v>347</v>
      </c>
      <c r="Y17" s="60"/>
    </row>
    <row r="18" spans="1:25" ht="16.5" customHeight="1" x14ac:dyDescent="0.2">
      <c r="A18" s="53">
        <v>1</v>
      </c>
      <c r="B18" s="53">
        <v>7346</v>
      </c>
      <c r="C18" s="85" t="s">
        <v>5699</v>
      </c>
      <c r="D18" s="47"/>
      <c r="G18" s="47"/>
      <c r="H18" s="261">
        <v>169</v>
      </c>
      <c r="I18" s="235" t="s">
        <v>394</v>
      </c>
      <c r="J18" s="330"/>
      <c r="K18" s="49"/>
      <c r="L18" s="230"/>
      <c r="M18" s="248" t="s">
        <v>397</v>
      </c>
      <c r="N18" s="205" t="s">
        <v>398</v>
      </c>
      <c r="O18" s="58">
        <v>1</v>
      </c>
      <c r="P18" s="47"/>
      <c r="S18" s="47"/>
      <c r="V18" s="47"/>
      <c r="X18" s="59">
        <v>347</v>
      </c>
      <c r="Y18" s="60"/>
    </row>
    <row r="19" spans="1:25" ht="16.5" customHeight="1" x14ac:dyDescent="0.2">
      <c r="A19" s="63">
        <v>1</v>
      </c>
      <c r="B19" s="63" t="s">
        <v>2096</v>
      </c>
      <c r="C19" s="87" t="s">
        <v>5700</v>
      </c>
      <c r="D19" s="47"/>
      <c r="G19" s="47"/>
      <c r="J19" s="65"/>
      <c r="K19" s="66"/>
      <c r="L19" s="67"/>
      <c r="M19" s="236"/>
      <c r="N19" s="69"/>
      <c r="O19" s="70"/>
      <c r="P19" s="47"/>
      <c r="S19" s="47"/>
      <c r="V19" s="331" t="s">
        <v>400</v>
      </c>
      <c r="W19" s="332"/>
      <c r="X19" s="71">
        <v>271</v>
      </c>
      <c r="Y19" s="72"/>
    </row>
    <row r="20" spans="1:25" ht="16.5" customHeight="1" x14ac:dyDescent="0.2">
      <c r="A20" s="63">
        <v>1</v>
      </c>
      <c r="B20" s="63" t="s">
        <v>2097</v>
      </c>
      <c r="C20" s="87" t="s">
        <v>5701</v>
      </c>
      <c r="D20" s="47"/>
      <c r="G20" s="47"/>
      <c r="J20" s="73"/>
      <c r="K20" s="74"/>
      <c r="L20" s="75"/>
      <c r="M20" s="251" t="s">
        <v>397</v>
      </c>
      <c r="N20" s="207" t="s">
        <v>398</v>
      </c>
      <c r="O20" s="70">
        <v>1</v>
      </c>
      <c r="P20" s="47"/>
      <c r="S20" s="47"/>
      <c r="V20" s="333"/>
      <c r="W20" s="334"/>
      <c r="X20" s="71">
        <v>271</v>
      </c>
      <c r="Y20" s="72"/>
    </row>
    <row r="21" spans="1:25" ht="16.5" customHeight="1" x14ac:dyDescent="0.2">
      <c r="A21" s="63">
        <v>1</v>
      </c>
      <c r="B21" s="63" t="s">
        <v>2098</v>
      </c>
      <c r="C21" s="87" t="s">
        <v>5702</v>
      </c>
      <c r="D21" s="47"/>
      <c r="G21" s="47"/>
      <c r="J21" s="346" t="s">
        <v>399</v>
      </c>
      <c r="K21" s="211" t="s">
        <v>398</v>
      </c>
      <c r="L21" s="254">
        <v>0.9</v>
      </c>
      <c r="M21" s="236"/>
      <c r="N21" s="69"/>
      <c r="O21" s="70"/>
      <c r="P21" s="47"/>
      <c r="S21" s="47"/>
      <c r="V21" s="333"/>
      <c r="W21" s="334"/>
      <c r="X21" s="71">
        <v>243</v>
      </c>
      <c r="Y21" s="72"/>
    </row>
    <row r="22" spans="1:25" ht="16.5" customHeight="1" x14ac:dyDescent="0.2">
      <c r="A22" s="63">
        <v>1</v>
      </c>
      <c r="B22" s="63" t="s">
        <v>2099</v>
      </c>
      <c r="C22" s="87" t="s">
        <v>5703</v>
      </c>
      <c r="D22" s="47"/>
      <c r="G22" s="47"/>
      <c r="J22" s="336"/>
      <c r="K22" s="74"/>
      <c r="L22" s="255"/>
      <c r="M22" s="251" t="s">
        <v>397</v>
      </c>
      <c r="N22" s="207" t="s">
        <v>398</v>
      </c>
      <c r="O22" s="70">
        <v>1</v>
      </c>
      <c r="P22" s="47"/>
      <c r="S22" s="47"/>
      <c r="V22" s="227" t="s">
        <v>398</v>
      </c>
      <c r="W22" s="75">
        <v>0.7</v>
      </c>
      <c r="X22" s="71">
        <v>243</v>
      </c>
      <c r="Y22" s="72"/>
    </row>
    <row r="23" spans="1:25" ht="16.5" customHeight="1" x14ac:dyDescent="0.2">
      <c r="A23" s="53">
        <v>1</v>
      </c>
      <c r="B23" s="53">
        <v>7347</v>
      </c>
      <c r="C23" s="85" t="s">
        <v>5704</v>
      </c>
      <c r="D23" s="325" t="s">
        <v>937</v>
      </c>
      <c r="E23" s="352"/>
      <c r="F23" s="326"/>
      <c r="G23" s="325" t="s">
        <v>474</v>
      </c>
      <c r="H23" s="352"/>
      <c r="I23" s="326"/>
      <c r="J23" s="77"/>
      <c r="K23" s="61"/>
      <c r="L23" s="62"/>
      <c r="M23" s="145"/>
      <c r="N23" s="57"/>
      <c r="O23" s="58"/>
      <c r="P23" s="47"/>
      <c r="S23" s="47"/>
      <c r="V23" s="77"/>
      <c r="W23" s="62"/>
      <c r="X23" s="59">
        <v>363</v>
      </c>
      <c r="Y23" s="60"/>
    </row>
    <row r="24" spans="1:25" ht="16.5" customHeight="1" x14ac:dyDescent="0.2">
      <c r="A24" s="53">
        <v>1</v>
      </c>
      <c r="B24" s="53">
        <v>7348</v>
      </c>
      <c r="C24" s="85" t="s">
        <v>5705</v>
      </c>
      <c r="D24" s="327"/>
      <c r="E24" s="353"/>
      <c r="F24" s="328"/>
      <c r="G24" s="327"/>
      <c r="H24" s="353"/>
      <c r="I24" s="328"/>
      <c r="J24" s="55"/>
      <c r="K24" s="49"/>
      <c r="L24" s="50"/>
      <c r="M24" s="248" t="s">
        <v>397</v>
      </c>
      <c r="N24" s="205" t="s">
        <v>398</v>
      </c>
      <c r="O24" s="58">
        <v>1</v>
      </c>
      <c r="P24" s="47"/>
      <c r="S24" s="47"/>
      <c r="V24" s="47"/>
      <c r="X24" s="59">
        <v>363</v>
      </c>
      <c r="Y24" s="60"/>
    </row>
    <row r="25" spans="1:25" ht="16.5" customHeight="1" x14ac:dyDescent="0.2">
      <c r="A25" s="53">
        <v>1</v>
      </c>
      <c r="B25" s="53">
        <v>7349</v>
      </c>
      <c r="C25" s="85" t="s">
        <v>5706</v>
      </c>
      <c r="D25" s="327"/>
      <c r="E25" s="353"/>
      <c r="F25" s="328"/>
      <c r="G25" s="327"/>
      <c r="H25" s="353"/>
      <c r="I25" s="328"/>
      <c r="J25" s="395" t="s">
        <v>399</v>
      </c>
      <c r="K25" s="210" t="s">
        <v>398</v>
      </c>
      <c r="L25" s="234">
        <v>0.9</v>
      </c>
      <c r="M25" s="145"/>
      <c r="N25" s="57"/>
      <c r="O25" s="58"/>
      <c r="P25" s="47"/>
      <c r="S25" s="47"/>
      <c r="V25" s="47"/>
      <c r="X25" s="59">
        <v>326</v>
      </c>
      <c r="Y25" s="60"/>
    </row>
    <row r="26" spans="1:25" ht="16.5" customHeight="1" x14ac:dyDescent="0.2">
      <c r="A26" s="53">
        <v>1</v>
      </c>
      <c r="B26" s="53">
        <v>7350</v>
      </c>
      <c r="C26" s="85" t="s">
        <v>5707</v>
      </c>
      <c r="D26" s="102"/>
      <c r="E26" s="261">
        <v>197</v>
      </c>
      <c r="F26" s="235" t="s">
        <v>394</v>
      </c>
      <c r="G26" s="102"/>
      <c r="H26" s="261">
        <v>78</v>
      </c>
      <c r="I26" s="235" t="s">
        <v>394</v>
      </c>
      <c r="J26" s="330"/>
      <c r="K26" s="49"/>
      <c r="L26" s="230"/>
      <c r="M26" s="248" t="s">
        <v>397</v>
      </c>
      <c r="N26" s="205" t="s">
        <v>398</v>
      </c>
      <c r="O26" s="58">
        <v>1</v>
      </c>
      <c r="P26" s="47"/>
      <c r="S26" s="47"/>
      <c r="V26" s="47"/>
      <c r="X26" s="59">
        <v>326</v>
      </c>
      <c r="Y26" s="60"/>
    </row>
    <row r="27" spans="1:25" ht="16.5" customHeight="1" x14ac:dyDescent="0.2">
      <c r="A27" s="63">
        <v>1</v>
      </c>
      <c r="B27" s="63" t="s">
        <v>2100</v>
      </c>
      <c r="C27" s="87" t="s">
        <v>5708</v>
      </c>
      <c r="D27" s="47"/>
      <c r="G27" s="47"/>
      <c r="J27" s="65"/>
      <c r="K27" s="66"/>
      <c r="L27" s="67"/>
      <c r="M27" s="236"/>
      <c r="N27" s="69"/>
      <c r="O27" s="70"/>
      <c r="P27" s="47"/>
      <c r="S27" s="47"/>
      <c r="V27" s="331" t="s">
        <v>400</v>
      </c>
      <c r="W27" s="332"/>
      <c r="X27" s="71">
        <v>254</v>
      </c>
      <c r="Y27" s="72"/>
    </row>
    <row r="28" spans="1:25" ht="16.5" customHeight="1" x14ac:dyDescent="0.2">
      <c r="A28" s="63">
        <v>1</v>
      </c>
      <c r="B28" s="63" t="s">
        <v>2101</v>
      </c>
      <c r="C28" s="87" t="s">
        <v>5709</v>
      </c>
      <c r="D28" s="47"/>
      <c r="G28" s="47"/>
      <c r="J28" s="73"/>
      <c r="K28" s="74"/>
      <c r="L28" s="75"/>
      <c r="M28" s="251" t="s">
        <v>397</v>
      </c>
      <c r="N28" s="207" t="s">
        <v>398</v>
      </c>
      <c r="O28" s="70">
        <v>1</v>
      </c>
      <c r="P28" s="47"/>
      <c r="S28" s="47"/>
      <c r="V28" s="333"/>
      <c r="W28" s="334"/>
      <c r="X28" s="71">
        <v>254</v>
      </c>
      <c r="Y28" s="72"/>
    </row>
    <row r="29" spans="1:25" ht="16.5" customHeight="1" x14ac:dyDescent="0.2">
      <c r="A29" s="63">
        <v>1</v>
      </c>
      <c r="B29" s="63" t="s">
        <v>2102</v>
      </c>
      <c r="C29" s="87" t="s">
        <v>5710</v>
      </c>
      <c r="D29" s="47"/>
      <c r="G29" s="47"/>
      <c r="J29" s="346" t="s">
        <v>399</v>
      </c>
      <c r="K29" s="211" t="s">
        <v>398</v>
      </c>
      <c r="L29" s="254">
        <v>0.9</v>
      </c>
      <c r="M29" s="236"/>
      <c r="N29" s="69"/>
      <c r="O29" s="70"/>
      <c r="P29" s="47"/>
      <c r="S29" s="47"/>
      <c r="V29" s="333"/>
      <c r="W29" s="334"/>
      <c r="X29" s="71">
        <v>229</v>
      </c>
      <c r="Y29" s="72"/>
    </row>
    <row r="30" spans="1:25" ht="16.5" customHeight="1" x14ac:dyDescent="0.2">
      <c r="A30" s="63">
        <v>1</v>
      </c>
      <c r="B30" s="63" t="s">
        <v>2103</v>
      </c>
      <c r="C30" s="87" t="s">
        <v>5711</v>
      </c>
      <c r="D30" s="55"/>
      <c r="E30" s="176"/>
      <c r="F30" s="49"/>
      <c r="G30" s="55"/>
      <c r="H30" s="176"/>
      <c r="I30" s="49"/>
      <c r="J30" s="336"/>
      <c r="K30" s="74"/>
      <c r="L30" s="255"/>
      <c r="M30" s="251" t="s">
        <v>397</v>
      </c>
      <c r="N30" s="207" t="s">
        <v>398</v>
      </c>
      <c r="O30" s="70">
        <v>1</v>
      </c>
      <c r="P30" s="55"/>
      <c r="Q30" s="49"/>
      <c r="R30" s="50"/>
      <c r="S30" s="55"/>
      <c r="T30" s="49"/>
      <c r="U30" s="50"/>
      <c r="V30" s="227" t="s">
        <v>398</v>
      </c>
      <c r="W30" s="75">
        <v>0.7</v>
      </c>
      <c r="X30" s="71">
        <v>229</v>
      </c>
      <c r="Y30" s="79"/>
    </row>
    <row r="31" spans="1:25" ht="16.5" customHeight="1" x14ac:dyDescent="0.2">
      <c r="A31" s="93"/>
      <c r="B31" s="93"/>
      <c r="C31" s="94"/>
      <c r="M31" s="95"/>
      <c r="X31" s="96"/>
      <c r="Y31" s="97"/>
    </row>
    <row r="32" spans="1:25" ht="16.5" customHeight="1" x14ac:dyDescent="0.2">
      <c r="A32" s="93"/>
      <c r="B32" s="93"/>
      <c r="C32" s="94"/>
      <c r="M32" s="95"/>
      <c r="X32" s="96"/>
      <c r="Y32" s="97"/>
    </row>
    <row r="33" spans="1:25" ht="16.5" customHeight="1" x14ac:dyDescent="0.2">
      <c r="A33" s="93"/>
      <c r="B33" s="98" t="s">
        <v>2705</v>
      </c>
      <c r="C33" s="94"/>
      <c r="E33" s="81"/>
      <c r="M33" s="95"/>
      <c r="X33" s="96"/>
      <c r="Y33" s="97"/>
    </row>
    <row r="34" spans="1:25" ht="16.5" customHeight="1" x14ac:dyDescent="0.2">
      <c r="A34" s="99" t="s">
        <v>386</v>
      </c>
      <c r="B34" s="32"/>
      <c r="C34" s="100" t="s">
        <v>387</v>
      </c>
      <c r="D34" s="224"/>
      <c r="E34" s="34" t="s">
        <v>388</v>
      </c>
      <c r="F34" s="34"/>
      <c r="G34" s="34"/>
      <c r="H34" s="34"/>
      <c r="I34" s="34"/>
      <c r="J34" s="34"/>
      <c r="K34" s="34"/>
      <c r="L34" s="35"/>
      <c r="M34" s="252"/>
      <c r="N34" s="34"/>
      <c r="O34" s="35"/>
      <c r="P34" s="34"/>
      <c r="Q34" s="34"/>
      <c r="R34" s="35"/>
      <c r="S34" s="34"/>
      <c r="T34" s="34"/>
      <c r="U34" s="35"/>
      <c r="V34" s="34"/>
      <c r="W34" s="35"/>
      <c r="X34" s="36" t="s">
        <v>389</v>
      </c>
      <c r="Y34" s="33" t="s">
        <v>390</v>
      </c>
    </row>
    <row r="35" spans="1:25" ht="16.5" customHeight="1" x14ac:dyDescent="0.2">
      <c r="A35" s="37" t="s">
        <v>391</v>
      </c>
      <c r="B35" s="37" t="s">
        <v>392</v>
      </c>
      <c r="C35" s="101"/>
      <c r="D35" s="144"/>
      <c r="E35" s="40"/>
      <c r="F35" s="40"/>
      <c r="G35" s="262"/>
      <c r="H35" s="166" t="s">
        <v>452</v>
      </c>
      <c r="I35" s="32"/>
      <c r="J35" s="40"/>
      <c r="K35" s="40"/>
      <c r="L35" s="41"/>
      <c r="M35" s="253"/>
      <c r="N35" s="40"/>
      <c r="O35" s="41"/>
      <c r="P35" s="40"/>
      <c r="Q35" s="40"/>
      <c r="R35" s="41"/>
      <c r="S35" s="40"/>
      <c r="T35" s="40"/>
      <c r="U35" s="41"/>
      <c r="V35" s="40"/>
      <c r="W35" s="41"/>
      <c r="X35" s="42" t="s">
        <v>393</v>
      </c>
      <c r="Y35" s="43" t="s">
        <v>394</v>
      </c>
    </row>
    <row r="36" spans="1:25" ht="16.5" customHeight="1" x14ac:dyDescent="0.2">
      <c r="A36" s="258">
        <v>1</v>
      </c>
      <c r="B36" s="53">
        <v>7351</v>
      </c>
      <c r="C36" s="85" t="s">
        <v>5712</v>
      </c>
      <c r="D36" s="398" t="s">
        <v>2104</v>
      </c>
      <c r="E36" s="325" t="s">
        <v>438</v>
      </c>
      <c r="F36" s="397"/>
      <c r="G36" s="398" t="s">
        <v>519</v>
      </c>
      <c r="H36" s="325" t="s">
        <v>467</v>
      </c>
      <c r="I36" s="394"/>
      <c r="J36" s="77"/>
      <c r="K36" s="61"/>
      <c r="L36" s="62"/>
      <c r="M36" s="249"/>
      <c r="N36" s="57"/>
      <c r="O36" s="58"/>
      <c r="P36" s="77"/>
      <c r="Q36" s="61"/>
      <c r="R36" s="62"/>
      <c r="S36" s="115" t="s">
        <v>455</v>
      </c>
      <c r="T36" s="61"/>
      <c r="U36" s="234"/>
      <c r="V36" s="77"/>
      <c r="W36" s="62"/>
      <c r="X36" s="59">
        <v>137</v>
      </c>
      <c r="Y36" s="130" t="s">
        <v>396</v>
      </c>
    </row>
    <row r="37" spans="1:25" ht="16.5" customHeight="1" x14ac:dyDescent="0.2">
      <c r="A37" s="258">
        <v>1</v>
      </c>
      <c r="B37" s="53">
        <v>7352</v>
      </c>
      <c r="C37" s="85" t="s">
        <v>5713</v>
      </c>
      <c r="D37" s="399"/>
      <c r="E37" s="391"/>
      <c r="F37" s="396"/>
      <c r="G37" s="399"/>
      <c r="H37" s="391"/>
      <c r="I37" s="390"/>
      <c r="J37" s="55"/>
      <c r="K37" s="49"/>
      <c r="L37" s="50"/>
      <c r="M37" s="248" t="s">
        <v>397</v>
      </c>
      <c r="N37" s="205" t="s">
        <v>398</v>
      </c>
      <c r="O37" s="58">
        <v>1</v>
      </c>
      <c r="P37" s="47"/>
      <c r="S37" s="240" t="s">
        <v>398</v>
      </c>
      <c r="T37" s="26">
        <v>0.5</v>
      </c>
      <c r="U37" s="328" t="s">
        <v>423</v>
      </c>
      <c r="V37" s="47"/>
      <c r="X37" s="59">
        <v>137</v>
      </c>
      <c r="Y37" s="60"/>
    </row>
    <row r="38" spans="1:25" ht="16.5" customHeight="1" x14ac:dyDescent="0.2">
      <c r="A38" s="258">
        <v>1</v>
      </c>
      <c r="B38" s="53">
        <v>7353</v>
      </c>
      <c r="C38" s="85" t="s">
        <v>5714</v>
      </c>
      <c r="D38" s="399"/>
      <c r="E38" s="391"/>
      <c r="F38" s="396"/>
      <c r="G38" s="399"/>
      <c r="H38" s="391"/>
      <c r="I38" s="390"/>
      <c r="J38" s="329" t="s">
        <v>399</v>
      </c>
      <c r="K38" s="210" t="s">
        <v>398</v>
      </c>
      <c r="L38" s="234">
        <v>0.9</v>
      </c>
      <c r="M38" s="249"/>
      <c r="N38" s="57"/>
      <c r="O38" s="58"/>
      <c r="P38" s="47"/>
      <c r="S38" s="47"/>
      <c r="U38" s="390"/>
      <c r="V38" s="47"/>
      <c r="X38" s="59">
        <v>123</v>
      </c>
      <c r="Y38" s="60"/>
    </row>
    <row r="39" spans="1:25" ht="16.5" customHeight="1" x14ac:dyDescent="0.2">
      <c r="A39" s="258">
        <v>1</v>
      </c>
      <c r="B39" s="53">
        <v>7354</v>
      </c>
      <c r="C39" s="85" t="s">
        <v>5715</v>
      </c>
      <c r="D39" s="399"/>
      <c r="E39" s="83"/>
      <c r="G39" s="399"/>
      <c r="H39" s="246">
        <v>91</v>
      </c>
      <c r="I39" s="235" t="s">
        <v>394</v>
      </c>
      <c r="J39" s="330"/>
      <c r="K39" s="49"/>
      <c r="L39" s="230"/>
      <c r="M39" s="248" t="s">
        <v>397</v>
      </c>
      <c r="N39" s="205" t="s">
        <v>398</v>
      </c>
      <c r="O39" s="58">
        <v>1</v>
      </c>
      <c r="P39" s="47"/>
      <c r="S39" s="47"/>
      <c r="V39" s="47"/>
      <c r="X39" s="59">
        <v>123</v>
      </c>
      <c r="Y39" s="60"/>
    </row>
    <row r="40" spans="1:25" ht="16.5" customHeight="1" x14ac:dyDescent="0.2">
      <c r="A40" s="259">
        <v>1</v>
      </c>
      <c r="B40" s="63" t="s">
        <v>2105</v>
      </c>
      <c r="C40" s="87" t="s">
        <v>5716</v>
      </c>
      <c r="D40" s="399"/>
      <c r="E40" s="83"/>
      <c r="G40" s="399"/>
      <c r="H40" s="83"/>
      <c r="J40" s="65"/>
      <c r="K40" s="66"/>
      <c r="L40" s="67"/>
      <c r="M40" s="250"/>
      <c r="N40" s="69"/>
      <c r="O40" s="70"/>
      <c r="P40" s="88"/>
      <c r="Q40" s="109"/>
      <c r="R40" s="89"/>
      <c r="S40" s="47"/>
      <c r="V40" s="331" t="s">
        <v>400</v>
      </c>
      <c r="W40" s="332"/>
      <c r="X40" s="71">
        <v>96</v>
      </c>
      <c r="Y40" s="72"/>
    </row>
    <row r="41" spans="1:25" ht="16.5" customHeight="1" x14ac:dyDescent="0.2">
      <c r="A41" s="259">
        <v>1</v>
      </c>
      <c r="B41" s="63" t="s">
        <v>2106</v>
      </c>
      <c r="C41" s="87" t="s">
        <v>5717</v>
      </c>
      <c r="D41" s="399"/>
      <c r="E41" s="83"/>
      <c r="G41" s="399"/>
      <c r="H41" s="83"/>
      <c r="J41" s="73"/>
      <c r="K41" s="74"/>
      <c r="L41" s="75"/>
      <c r="M41" s="251" t="s">
        <v>397</v>
      </c>
      <c r="N41" s="207" t="s">
        <v>398</v>
      </c>
      <c r="O41" s="70">
        <v>1</v>
      </c>
      <c r="P41" s="88"/>
      <c r="Q41" s="109"/>
      <c r="R41" s="89"/>
      <c r="S41" s="47"/>
      <c r="V41" s="333"/>
      <c r="W41" s="334"/>
      <c r="X41" s="71">
        <v>96</v>
      </c>
      <c r="Y41" s="72"/>
    </row>
    <row r="42" spans="1:25" ht="16.5" customHeight="1" x14ac:dyDescent="0.2">
      <c r="A42" s="259">
        <v>1</v>
      </c>
      <c r="B42" s="63" t="s">
        <v>2107</v>
      </c>
      <c r="C42" s="87" t="s">
        <v>5718</v>
      </c>
      <c r="D42" s="399"/>
      <c r="E42" s="83"/>
      <c r="G42" s="399"/>
      <c r="H42" s="83"/>
      <c r="J42" s="346" t="s">
        <v>399</v>
      </c>
      <c r="K42" s="211" t="s">
        <v>398</v>
      </c>
      <c r="L42" s="254">
        <v>0.9</v>
      </c>
      <c r="M42" s="250"/>
      <c r="N42" s="69"/>
      <c r="O42" s="70"/>
      <c r="P42" s="88"/>
      <c r="Q42" s="109"/>
      <c r="R42" s="89"/>
      <c r="S42" s="47"/>
      <c r="V42" s="333"/>
      <c r="W42" s="334"/>
      <c r="X42" s="71">
        <v>86</v>
      </c>
      <c r="Y42" s="72"/>
    </row>
    <row r="43" spans="1:25" ht="16.5" customHeight="1" x14ac:dyDescent="0.2">
      <c r="A43" s="259">
        <v>1</v>
      </c>
      <c r="B43" s="63" t="s">
        <v>2108</v>
      </c>
      <c r="C43" s="87" t="s">
        <v>5719</v>
      </c>
      <c r="D43" s="399"/>
      <c r="E43" s="83"/>
      <c r="G43" s="399"/>
      <c r="H43" s="83"/>
      <c r="J43" s="336"/>
      <c r="K43" s="74"/>
      <c r="L43" s="255"/>
      <c r="M43" s="251" t="s">
        <v>397</v>
      </c>
      <c r="N43" s="207" t="s">
        <v>398</v>
      </c>
      <c r="O43" s="70">
        <v>1</v>
      </c>
      <c r="P43" s="88"/>
      <c r="Q43" s="109"/>
      <c r="R43" s="89"/>
      <c r="S43" s="47"/>
      <c r="V43" s="227" t="s">
        <v>398</v>
      </c>
      <c r="W43" s="75">
        <v>0.7</v>
      </c>
      <c r="X43" s="71">
        <v>86</v>
      </c>
      <c r="Y43" s="72"/>
    </row>
    <row r="44" spans="1:25" ht="16.5" customHeight="1" x14ac:dyDescent="0.2">
      <c r="A44" s="258">
        <v>1</v>
      </c>
      <c r="B44" s="53">
        <v>7355</v>
      </c>
      <c r="C44" s="85" t="s">
        <v>5720</v>
      </c>
      <c r="D44" s="399"/>
      <c r="E44" s="83"/>
      <c r="G44" s="399"/>
      <c r="H44" s="325" t="s">
        <v>469</v>
      </c>
      <c r="I44" s="394"/>
      <c r="J44" s="77"/>
      <c r="K44" s="61"/>
      <c r="L44" s="62"/>
      <c r="M44" s="249"/>
      <c r="N44" s="57"/>
      <c r="O44" s="58"/>
      <c r="P44" s="47"/>
      <c r="S44" s="47"/>
      <c r="V44" s="77"/>
      <c r="W44" s="62"/>
      <c r="X44" s="59">
        <v>254</v>
      </c>
      <c r="Y44" s="60"/>
    </row>
    <row r="45" spans="1:25" ht="16.5" customHeight="1" x14ac:dyDescent="0.2">
      <c r="A45" s="258">
        <v>1</v>
      </c>
      <c r="B45" s="53">
        <v>7356</v>
      </c>
      <c r="C45" s="85" t="s">
        <v>5721</v>
      </c>
      <c r="D45" s="399"/>
      <c r="E45" s="83"/>
      <c r="G45" s="399"/>
      <c r="H45" s="391"/>
      <c r="I45" s="390"/>
      <c r="J45" s="55"/>
      <c r="K45" s="49"/>
      <c r="L45" s="50"/>
      <c r="M45" s="248" t="s">
        <v>397</v>
      </c>
      <c r="N45" s="205" t="s">
        <v>398</v>
      </c>
      <c r="O45" s="58">
        <v>1</v>
      </c>
      <c r="P45" s="47"/>
      <c r="S45" s="47"/>
      <c r="V45" s="47"/>
      <c r="X45" s="59">
        <v>254</v>
      </c>
      <c r="Y45" s="60"/>
    </row>
    <row r="46" spans="1:25" ht="16.5" customHeight="1" x14ac:dyDescent="0.2">
      <c r="A46" s="258">
        <v>1</v>
      </c>
      <c r="B46" s="53">
        <v>7357</v>
      </c>
      <c r="C46" s="85" t="s">
        <v>5722</v>
      </c>
      <c r="D46" s="399"/>
      <c r="E46" s="83"/>
      <c r="G46" s="399"/>
      <c r="H46" s="391"/>
      <c r="I46" s="390"/>
      <c r="J46" s="395" t="s">
        <v>399</v>
      </c>
      <c r="K46" s="210" t="s">
        <v>398</v>
      </c>
      <c r="L46" s="234">
        <v>0.9</v>
      </c>
      <c r="M46" s="249"/>
      <c r="N46" s="57"/>
      <c r="O46" s="58"/>
      <c r="P46" s="47"/>
      <c r="S46" s="47"/>
      <c r="V46" s="47"/>
      <c r="X46" s="59">
        <v>228</v>
      </c>
      <c r="Y46" s="60"/>
    </row>
    <row r="47" spans="1:25" ht="16.5" customHeight="1" x14ac:dyDescent="0.2">
      <c r="A47" s="258">
        <v>1</v>
      </c>
      <c r="B47" s="53">
        <v>7358</v>
      </c>
      <c r="C47" s="85" t="s">
        <v>5723</v>
      </c>
      <c r="D47" s="399"/>
      <c r="E47" s="83"/>
      <c r="G47" s="399"/>
      <c r="H47" s="246">
        <v>169</v>
      </c>
      <c r="I47" s="235" t="s">
        <v>394</v>
      </c>
      <c r="J47" s="330"/>
      <c r="K47" s="49"/>
      <c r="L47" s="230"/>
      <c r="M47" s="248" t="s">
        <v>397</v>
      </c>
      <c r="N47" s="205" t="s">
        <v>398</v>
      </c>
      <c r="O47" s="58">
        <v>1</v>
      </c>
      <c r="P47" s="47"/>
      <c r="S47" s="47"/>
      <c r="V47" s="47"/>
      <c r="X47" s="59">
        <v>228</v>
      </c>
      <c r="Y47" s="60"/>
    </row>
    <row r="48" spans="1:25" ht="16.5" customHeight="1" x14ac:dyDescent="0.2">
      <c r="A48" s="259">
        <v>1</v>
      </c>
      <c r="B48" s="63" t="s">
        <v>2109</v>
      </c>
      <c r="C48" s="87" t="s">
        <v>5724</v>
      </c>
      <c r="D48" s="399"/>
      <c r="E48" s="83"/>
      <c r="G48" s="399"/>
      <c r="H48" s="83"/>
      <c r="J48" s="65"/>
      <c r="K48" s="66"/>
      <c r="L48" s="67"/>
      <c r="M48" s="250"/>
      <c r="N48" s="69"/>
      <c r="O48" s="70"/>
      <c r="P48" s="88"/>
      <c r="Q48" s="109"/>
      <c r="R48" s="89"/>
      <c r="S48" s="47"/>
      <c r="V48" s="331" t="s">
        <v>400</v>
      </c>
      <c r="W48" s="332"/>
      <c r="X48" s="71">
        <v>178</v>
      </c>
      <c r="Y48" s="72"/>
    </row>
    <row r="49" spans="1:25" ht="16.5" customHeight="1" x14ac:dyDescent="0.2">
      <c r="A49" s="259">
        <v>1</v>
      </c>
      <c r="B49" s="63" t="s">
        <v>2110</v>
      </c>
      <c r="C49" s="87" t="s">
        <v>5725</v>
      </c>
      <c r="D49" s="399"/>
      <c r="E49" s="83"/>
      <c r="G49" s="399"/>
      <c r="H49" s="83"/>
      <c r="J49" s="73"/>
      <c r="K49" s="74"/>
      <c r="L49" s="75"/>
      <c r="M49" s="251" t="s">
        <v>397</v>
      </c>
      <c r="N49" s="207" t="s">
        <v>398</v>
      </c>
      <c r="O49" s="70">
        <v>1</v>
      </c>
      <c r="P49" s="88"/>
      <c r="Q49" s="109"/>
      <c r="R49" s="89"/>
      <c r="S49" s="47"/>
      <c r="V49" s="333"/>
      <c r="W49" s="334"/>
      <c r="X49" s="71">
        <v>178</v>
      </c>
      <c r="Y49" s="72"/>
    </row>
    <row r="50" spans="1:25" ht="16.5" customHeight="1" x14ac:dyDescent="0.2">
      <c r="A50" s="259">
        <v>1</v>
      </c>
      <c r="B50" s="63" t="s">
        <v>2111</v>
      </c>
      <c r="C50" s="87" t="s">
        <v>5726</v>
      </c>
      <c r="D50" s="399"/>
      <c r="E50" s="83"/>
      <c r="G50" s="399"/>
      <c r="H50" s="83"/>
      <c r="J50" s="346" t="s">
        <v>399</v>
      </c>
      <c r="K50" s="211" t="s">
        <v>398</v>
      </c>
      <c r="L50" s="254">
        <v>0.9</v>
      </c>
      <c r="M50" s="250"/>
      <c r="N50" s="69"/>
      <c r="O50" s="70"/>
      <c r="P50" s="88"/>
      <c r="Q50" s="109"/>
      <c r="R50" s="89"/>
      <c r="S50" s="47"/>
      <c r="V50" s="333"/>
      <c r="W50" s="334"/>
      <c r="X50" s="71">
        <v>160</v>
      </c>
      <c r="Y50" s="72"/>
    </row>
    <row r="51" spans="1:25" ht="16.5" customHeight="1" x14ac:dyDescent="0.2">
      <c r="A51" s="259">
        <v>1</v>
      </c>
      <c r="B51" s="63" t="s">
        <v>2112</v>
      </c>
      <c r="C51" s="87" t="s">
        <v>5727</v>
      </c>
      <c r="D51" s="399"/>
      <c r="E51" s="83"/>
      <c r="G51" s="399"/>
      <c r="H51" s="83"/>
      <c r="J51" s="336"/>
      <c r="K51" s="74"/>
      <c r="L51" s="255"/>
      <c r="M51" s="251" t="s">
        <v>397</v>
      </c>
      <c r="N51" s="207" t="s">
        <v>398</v>
      </c>
      <c r="O51" s="70">
        <v>1</v>
      </c>
      <c r="P51" s="88"/>
      <c r="Q51" s="109"/>
      <c r="R51" s="89"/>
      <c r="S51" s="47"/>
      <c r="V51" s="227" t="s">
        <v>398</v>
      </c>
      <c r="W51" s="75">
        <v>0.7</v>
      </c>
      <c r="X51" s="71">
        <v>160</v>
      </c>
      <c r="Y51" s="72"/>
    </row>
    <row r="52" spans="1:25" ht="16.5" customHeight="1" x14ac:dyDescent="0.2">
      <c r="A52" s="258">
        <v>1</v>
      </c>
      <c r="B52" s="53">
        <v>7359</v>
      </c>
      <c r="C52" s="85" t="s">
        <v>5728</v>
      </c>
      <c r="D52" s="399"/>
      <c r="E52" s="325" t="s">
        <v>440</v>
      </c>
      <c r="F52" s="397"/>
      <c r="G52" s="399"/>
      <c r="H52" s="325" t="s">
        <v>467</v>
      </c>
      <c r="I52" s="394"/>
      <c r="J52" s="77"/>
      <c r="K52" s="61"/>
      <c r="L52" s="62"/>
      <c r="M52" s="249"/>
      <c r="N52" s="57"/>
      <c r="O52" s="58"/>
      <c r="P52" s="47"/>
      <c r="S52" s="47"/>
      <c r="V52" s="77"/>
      <c r="W52" s="62"/>
      <c r="X52" s="59">
        <v>117</v>
      </c>
      <c r="Y52" s="60"/>
    </row>
    <row r="53" spans="1:25" ht="16.5" customHeight="1" x14ac:dyDescent="0.2">
      <c r="A53" s="258">
        <v>1</v>
      </c>
      <c r="B53" s="53">
        <v>7360</v>
      </c>
      <c r="C53" s="85" t="s">
        <v>5729</v>
      </c>
      <c r="D53" s="399"/>
      <c r="E53" s="391"/>
      <c r="F53" s="396"/>
      <c r="G53" s="399"/>
      <c r="H53" s="391"/>
      <c r="I53" s="390"/>
      <c r="J53" s="55"/>
      <c r="K53" s="49"/>
      <c r="L53" s="50"/>
      <c r="M53" s="248" t="s">
        <v>397</v>
      </c>
      <c r="N53" s="205" t="s">
        <v>398</v>
      </c>
      <c r="O53" s="58">
        <v>1</v>
      </c>
      <c r="P53" s="47"/>
      <c r="S53" s="47"/>
      <c r="V53" s="47"/>
      <c r="X53" s="59">
        <v>117</v>
      </c>
      <c r="Y53" s="60"/>
    </row>
    <row r="54" spans="1:25" ht="16.5" customHeight="1" x14ac:dyDescent="0.2">
      <c r="A54" s="258">
        <v>1</v>
      </c>
      <c r="B54" s="53">
        <v>7361</v>
      </c>
      <c r="C54" s="85" t="s">
        <v>5730</v>
      </c>
      <c r="D54" s="399"/>
      <c r="E54" s="391"/>
      <c r="F54" s="396"/>
      <c r="G54" s="399"/>
      <c r="H54" s="391"/>
      <c r="I54" s="390"/>
      <c r="J54" s="395" t="s">
        <v>399</v>
      </c>
      <c r="K54" s="210" t="s">
        <v>398</v>
      </c>
      <c r="L54" s="234">
        <v>0.9</v>
      </c>
      <c r="M54" s="249"/>
      <c r="N54" s="57"/>
      <c r="O54" s="58"/>
      <c r="P54" s="47"/>
      <c r="S54" s="47"/>
      <c r="V54" s="47"/>
      <c r="X54" s="59">
        <v>105</v>
      </c>
      <c r="Y54" s="60"/>
    </row>
    <row r="55" spans="1:25" ht="16.5" customHeight="1" x14ac:dyDescent="0.2">
      <c r="A55" s="258">
        <v>1</v>
      </c>
      <c r="B55" s="53">
        <v>7362</v>
      </c>
      <c r="C55" s="85" t="s">
        <v>5731</v>
      </c>
      <c r="D55" s="399"/>
      <c r="E55" s="83"/>
      <c r="G55" s="399"/>
      <c r="H55" s="246">
        <v>78</v>
      </c>
      <c r="I55" s="235" t="s">
        <v>394</v>
      </c>
      <c r="J55" s="330"/>
      <c r="K55" s="49"/>
      <c r="L55" s="230"/>
      <c r="M55" s="248" t="s">
        <v>397</v>
      </c>
      <c r="N55" s="205" t="s">
        <v>398</v>
      </c>
      <c r="O55" s="58">
        <v>1</v>
      </c>
      <c r="P55" s="47"/>
      <c r="S55" s="47"/>
      <c r="V55" s="47"/>
      <c r="X55" s="59">
        <v>105</v>
      </c>
      <c r="Y55" s="60"/>
    </row>
    <row r="56" spans="1:25" ht="16.5" customHeight="1" x14ac:dyDescent="0.2">
      <c r="A56" s="259">
        <v>1</v>
      </c>
      <c r="B56" s="63" t="s">
        <v>2113</v>
      </c>
      <c r="C56" s="87" t="s">
        <v>5732</v>
      </c>
      <c r="D56" s="399"/>
      <c r="E56" s="83"/>
      <c r="G56" s="399"/>
      <c r="H56" s="83"/>
      <c r="J56" s="65"/>
      <c r="K56" s="66"/>
      <c r="L56" s="67"/>
      <c r="M56" s="250"/>
      <c r="N56" s="69"/>
      <c r="O56" s="70"/>
      <c r="P56" s="88"/>
      <c r="Q56" s="109"/>
      <c r="R56" s="89"/>
      <c r="S56" s="47"/>
      <c r="V56" s="331" t="s">
        <v>400</v>
      </c>
      <c r="W56" s="332"/>
      <c r="X56" s="71">
        <v>82</v>
      </c>
      <c r="Y56" s="72"/>
    </row>
    <row r="57" spans="1:25" ht="16.5" customHeight="1" x14ac:dyDescent="0.2">
      <c r="A57" s="259">
        <v>1</v>
      </c>
      <c r="B57" s="63" t="s">
        <v>2114</v>
      </c>
      <c r="C57" s="87" t="s">
        <v>5733</v>
      </c>
      <c r="D57" s="399"/>
      <c r="E57" s="83"/>
      <c r="G57" s="399"/>
      <c r="H57" s="83"/>
      <c r="J57" s="73"/>
      <c r="K57" s="74"/>
      <c r="L57" s="75"/>
      <c r="M57" s="251" t="s">
        <v>397</v>
      </c>
      <c r="N57" s="207" t="s">
        <v>398</v>
      </c>
      <c r="O57" s="70">
        <v>1</v>
      </c>
      <c r="P57" s="88"/>
      <c r="Q57" s="109"/>
      <c r="R57" s="89"/>
      <c r="S57" s="47"/>
      <c r="V57" s="333"/>
      <c r="W57" s="334"/>
      <c r="X57" s="71">
        <v>82</v>
      </c>
      <c r="Y57" s="72"/>
    </row>
    <row r="58" spans="1:25" ht="16.5" customHeight="1" x14ac:dyDescent="0.2">
      <c r="A58" s="259">
        <v>1</v>
      </c>
      <c r="B58" s="63" t="s">
        <v>2115</v>
      </c>
      <c r="C58" s="87" t="s">
        <v>5734</v>
      </c>
      <c r="D58" s="399"/>
      <c r="E58" s="83"/>
      <c r="G58" s="399"/>
      <c r="H58" s="83"/>
      <c r="J58" s="346" t="s">
        <v>399</v>
      </c>
      <c r="K58" s="211" t="s">
        <v>398</v>
      </c>
      <c r="L58" s="254">
        <v>0.9</v>
      </c>
      <c r="M58" s="250"/>
      <c r="N58" s="69"/>
      <c r="O58" s="70"/>
      <c r="P58" s="88"/>
      <c r="Q58" s="109"/>
      <c r="R58" s="89"/>
      <c r="S58" s="47"/>
      <c r="V58" s="333"/>
      <c r="W58" s="334"/>
      <c r="X58" s="71">
        <v>74</v>
      </c>
      <c r="Y58" s="72"/>
    </row>
    <row r="59" spans="1:25" ht="16.5" customHeight="1" x14ac:dyDescent="0.2">
      <c r="A59" s="259">
        <v>1</v>
      </c>
      <c r="B59" s="63" t="s">
        <v>2116</v>
      </c>
      <c r="C59" s="87" t="s">
        <v>5735</v>
      </c>
      <c r="D59" s="400"/>
      <c r="E59" s="124"/>
      <c r="F59" s="49"/>
      <c r="G59" s="400"/>
      <c r="H59" s="124"/>
      <c r="I59" s="49"/>
      <c r="J59" s="336"/>
      <c r="K59" s="74"/>
      <c r="L59" s="255"/>
      <c r="M59" s="251" t="s">
        <v>397</v>
      </c>
      <c r="N59" s="207" t="s">
        <v>398</v>
      </c>
      <c r="O59" s="70">
        <v>1</v>
      </c>
      <c r="P59" s="73"/>
      <c r="Q59" s="74"/>
      <c r="R59" s="75"/>
      <c r="S59" s="55"/>
      <c r="T59" s="49"/>
      <c r="U59" s="50"/>
      <c r="V59" s="227" t="s">
        <v>398</v>
      </c>
      <c r="W59" s="75">
        <v>0.7</v>
      </c>
      <c r="X59" s="71">
        <v>74</v>
      </c>
      <c r="Y59" s="79"/>
    </row>
    <row r="60" spans="1:25" ht="16.5" customHeight="1" x14ac:dyDescent="0.2"/>
    <row r="61" spans="1:25" ht="16.5" customHeight="1" x14ac:dyDescent="0.2"/>
  </sheetData>
  <mergeCells count="35">
    <mergeCell ref="V56:W58"/>
    <mergeCell ref="J58:J59"/>
    <mergeCell ref="V48:W50"/>
    <mergeCell ref="J50:J51"/>
    <mergeCell ref="D23:F25"/>
    <mergeCell ref="G23:I25"/>
    <mergeCell ref="J25:J26"/>
    <mergeCell ref="V27:W29"/>
    <mergeCell ref="J29:J30"/>
    <mergeCell ref="D36:D59"/>
    <mergeCell ref="E36:F38"/>
    <mergeCell ref="G36:G59"/>
    <mergeCell ref="H36:I38"/>
    <mergeCell ref="U37:U38"/>
    <mergeCell ref="J38:J39"/>
    <mergeCell ref="J46:J47"/>
    <mergeCell ref="E52:F54"/>
    <mergeCell ref="H52:I54"/>
    <mergeCell ref="J54:J55"/>
    <mergeCell ref="V40:W42"/>
    <mergeCell ref="J42:J43"/>
    <mergeCell ref="H44:I46"/>
    <mergeCell ref="V11:W13"/>
    <mergeCell ref="J13:J14"/>
    <mergeCell ref="G15:I17"/>
    <mergeCell ref="J17:J18"/>
    <mergeCell ref="V19:W21"/>
    <mergeCell ref="J21:J22"/>
    <mergeCell ref="U8:U9"/>
    <mergeCell ref="J9:J10"/>
    <mergeCell ref="D6:F6"/>
    <mergeCell ref="G6:I6"/>
    <mergeCell ref="D7:F9"/>
    <mergeCell ref="G7:I9"/>
    <mergeCell ref="R8:R9"/>
  </mergeCells>
  <phoneticPr fontId="1"/>
  <printOptions horizontalCentered="1"/>
  <pageMargins left="0.70866141732283472" right="0.70866141732283472" top="0.74803149606299213" bottom="0.74803149606299213" header="0.31496062992125984" footer="0.31496062992125984"/>
  <pageSetup paperSize="9" scale="50" fitToHeight="0" orientation="portrait" r:id="rId1"/>
  <headerFooter>
    <oddFooter>&amp;C&amp;"ＭＳ Ｐゴシック"&amp;14&amp;P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58"/>
  <sheetViews>
    <sheetView view="pageBreakPreview" topLeftCell="A33"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43.88671875" style="23" bestFit="1" customWidth="1"/>
    <col min="4" max="4" width="4.88671875" style="23" customWidth="1"/>
    <col min="5" max="5" width="4.88671875" style="25" customWidth="1"/>
    <col min="6" max="6" width="4.88671875" style="23" customWidth="1"/>
    <col min="7" max="7" width="4.88671875" style="25" customWidth="1"/>
    <col min="8" max="8" width="4.88671875" style="23" customWidth="1"/>
    <col min="9" max="9" width="4.88671875" style="25" customWidth="1"/>
    <col min="10" max="10" width="11.88671875" style="25" customWidth="1"/>
    <col min="11" max="11" width="2.44140625" style="25" customWidth="1"/>
    <col min="12" max="12" width="4.44140625" style="26" bestFit="1" customWidth="1"/>
    <col min="13" max="13" width="26" style="25" customWidth="1"/>
    <col min="14" max="14" width="2.44140625" style="25" customWidth="1"/>
    <col min="15" max="15" width="5.44140625" style="26" bestFit="1" customWidth="1"/>
    <col min="16" max="16" width="2.44140625" style="25" customWidth="1"/>
    <col min="17" max="17" width="3.88671875" style="25" customWidth="1"/>
    <col min="18" max="18" width="4.44140625" style="26" bestFit="1" customWidth="1"/>
    <col min="19" max="19" width="2.44140625" style="25" customWidth="1"/>
    <col min="20" max="20" width="3.88671875" style="25" customWidth="1"/>
    <col min="21" max="21" width="4.44140625" style="26" bestFit="1" customWidth="1"/>
    <col min="22" max="22" width="9.88671875" style="25" customWidth="1"/>
    <col min="23" max="23" width="4.44140625" style="26" bestFit="1" customWidth="1"/>
    <col min="24" max="24" width="7.109375" style="28" customWidth="1"/>
    <col min="25" max="25" width="8.6640625" style="29" customWidth="1"/>
    <col min="26" max="16384" width="8.88671875" style="25"/>
  </cols>
  <sheetData>
    <row r="1" spans="1:25" ht="17.100000000000001" customHeight="1" x14ac:dyDescent="0.2"/>
    <row r="2" spans="1:25" ht="17.100000000000001" customHeight="1" x14ac:dyDescent="0.2"/>
    <row r="3" spans="1:25" ht="17.100000000000001" customHeight="1" x14ac:dyDescent="0.2"/>
    <row r="4" spans="1:25" ht="17.100000000000001" customHeight="1" x14ac:dyDescent="0.2">
      <c r="B4" s="30" t="s">
        <v>2706</v>
      </c>
      <c r="D4" s="81"/>
    </row>
    <row r="5" spans="1:25" ht="16.5" customHeight="1" x14ac:dyDescent="0.2">
      <c r="A5" s="31" t="s">
        <v>386</v>
      </c>
      <c r="B5" s="32"/>
      <c r="C5" s="33" t="s">
        <v>387</v>
      </c>
      <c r="D5" s="34" t="s">
        <v>388</v>
      </c>
      <c r="E5" s="34"/>
      <c r="F5" s="34"/>
      <c r="G5" s="34"/>
      <c r="H5" s="34"/>
      <c r="I5" s="34"/>
      <c r="J5" s="34"/>
      <c r="K5" s="34"/>
      <c r="L5" s="35"/>
      <c r="M5" s="34"/>
      <c r="N5" s="34"/>
      <c r="O5" s="35"/>
      <c r="P5" s="34"/>
      <c r="Q5" s="34"/>
      <c r="R5" s="35"/>
      <c r="S5" s="34"/>
      <c r="T5" s="34"/>
      <c r="U5" s="35"/>
      <c r="V5" s="34"/>
      <c r="W5" s="35"/>
      <c r="X5" s="36" t="s">
        <v>389</v>
      </c>
      <c r="Y5" s="33" t="s">
        <v>390</v>
      </c>
    </row>
    <row r="6" spans="1:25" ht="16.5" customHeight="1" x14ac:dyDescent="0.2">
      <c r="A6" s="37" t="s">
        <v>391</v>
      </c>
      <c r="B6" s="37" t="s">
        <v>392</v>
      </c>
      <c r="C6" s="38"/>
      <c r="D6" s="99" t="s">
        <v>452</v>
      </c>
      <c r="E6" s="32"/>
      <c r="F6" s="99" t="s">
        <v>453</v>
      </c>
      <c r="G6" s="32"/>
      <c r="H6" s="40"/>
      <c r="I6" s="40"/>
      <c r="J6" s="40"/>
      <c r="K6" s="40"/>
      <c r="L6" s="41"/>
      <c r="M6" s="40"/>
      <c r="N6" s="40"/>
      <c r="O6" s="41"/>
      <c r="P6" s="40"/>
      <c r="Q6" s="40"/>
      <c r="R6" s="41"/>
      <c r="S6" s="40"/>
      <c r="T6" s="40"/>
      <c r="U6" s="41"/>
      <c r="V6" s="40"/>
      <c r="W6" s="41"/>
      <c r="X6" s="42" t="s">
        <v>393</v>
      </c>
      <c r="Y6" s="43" t="s">
        <v>394</v>
      </c>
    </row>
    <row r="7" spans="1:25" ht="16.5" customHeight="1" x14ac:dyDescent="0.2">
      <c r="A7" s="44">
        <v>1</v>
      </c>
      <c r="B7" s="44">
        <v>7363</v>
      </c>
      <c r="C7" s="45" t="s">
        <v>5736</v>
      </c>
      <c r="D7" s="327" t="s">
        <v>438</v>
      </c>
      <c r="E7" s="390"/>
      <c r="F7" s="327" t="s">
        <v>454</v>
      </c>
      <c r="G7" s="390"/>
      <c r="H7" s="327" t="s">
        <v>460</v>
      </c>
      <c r="I7" s="390"/>
      <c r="J7" s="47"/>
      <c r="M7" s="55"/>
      <c r="N7" s="49"/>
      <c r="O7" s="50"/>
      <c r="P7" s="102" t="s">
        <v>455</v>
      </c>
      <c r="Q7" s="23"/>
      <c r="R7" s="223"/>
      <c r="S7" s="83" t="s">
        <v>456</v>
      </c>
      <c r="T7" s="23"/>
      <c r="U7" s="223"/>
      <c r="V7" s="47"/>
      <c r="W7" s="223"/>
      <c r="X7" s="84">
        <v>351</v>
      </c>
      <c r="Y7" s="52" t="s">
        <v>396</v>
      </c>
    </row>
    <row r="8" spans="1:25" ht="16.5" customHeight="1" x14ac:dyDescent="0.2">
      <c r="A8" s="53">
        <v>1</v>
      </c>
      <c r="B8" s="53">
        <v>7364</v>
      </c>
      <c r="C8" s="85" t="s">
        <v>5737</v>
      </c>
      <c r="D8" s="391"/>
      <c r="E8" s="390"/>
      <c r="F8" s="391"/>
      <c r="G8" s="390"/>
      <c r="H8" s="391"/>
      <c r="I8" s="390"/>
      <c r="J8" s="55"/>
      <c r="K8" s="49"/>
      <c r="L8" s="50"/>
      <c r="M8" s="248" t="s">
        <v>397</v>
      </c>
      <c r="N8" s="205" t="s">
        <v>398</v>
      </c>
      <c r="O8" s="58">
        <v>1</v>
      </c>
      <c r="P8" s="240" t="s">
        <v>398</v>
      </c>
      <c r="Q8" s="26">
        <v>0.5</v>
      </c>
      <c r="R8" s="328" t="s">
        <v>423</v>
      </c>
      <c r="S8" s="240" t="s">
        <v>398</v>
      </c>
      <c r="T8" s="26">
        <v>0.25</v>
      </c>
      <c r="U8" s="328" t="s">
        <v>423</v>
      </c>
      <c r="V8" s="47"/>
      <c r="W8" s="223"/>
      <c r="X8" s="86">
        <v>351</v>
      </c>
      <c r="Y8" s="60"/>
    </row>
    <row r="9" spans="1:25" ht="16.5" customHeight="1" x14ac:dyDescent="0.2">
      <c r="A9" s="53">
        <v>1</v>
      </c>
      <c r="B9" s="53">
        <v>7365</v>
      </c>
      <c r="C9" s="85" t="s">
        <v>5738</v>
      </c>
      <c r="D9" s="391"/>
      <c r="E9" s="390"/>
      <c r="F9" s="391"/>
      <c r="G9" s="390"/>
      <c r="H9" s="391"/>
      <c r="I9" s="390"/>
      <c r="J9" s="329" t="s">
        <v>399</v>
      </c>
      <c r="K9" s="210" t="s">
        <v>398</v>
      </c>
      <c r="L9" s="62">
        <v>0.9</v>
      </c>
      <c r="M9" s="145"/>
      <c r="N9" s="57"/>
      <c r="O9" s="58"/>
      <c r="P9" s="47"/>
      <c r="R9" s="390"/>
      <c r="S9" s="47"/>
      <c r="U9" s="390"/>
      <c r="V9" s="47"/>
      <c r="W9" s="223"/>
      <c r="X9" s="86">
        <v>316</v>
      </c>
      <c r="Y9" s="60"/>
    </row>
    <row r="10" spans="1:25" ht="16.5" customHeight="1" x14ac:dyDescent="0.2">
      <c r="A10" s="53">
        <v>1</v>
      </c>
      <c r="B10" s="53">
        <v>7366</v>
      </c>
      <c r="C10" s="85" t="s">
        <v>5739</v>
      </c>
      <c r="D10" s="246">
        <v>106</v>
      </c>
      <c r="E10" s="23" t="s">
        <v>394</v>
      </c>
      <c r="F10" s="246">
        <v>91</v>
      </c>
      <c r="G10" s="23" t="s">
        <v>394</v>
      </c>
      <c r="H10" s="246">
        <v>78</v>
      </c>
      <c r="I10" s="23" t="s">
        <v>394</v>
      </c>
      <c r="J10" s="330"/>
      <c r="K10" s="49"/>
      <c r="L10" s="50"/>
      <c r="M10" s="248" t="s">
        <v>397</v>
      </c>
      <c r="N10" s="205" t="s">
        <v>398</v>
      </c>
      <c r="O10" s="58">
        <v>1</v>
      </c>
      <c r="P10" s="47"/>
      <c r="R10" s="223"/>
      <c r="S10" s="47"/>
      <c r="U10" s="223"/>
      <c r="V10" s="47"/>
      <c r="W10" s="223"/>
      <c r="X10" s="86">
        <v>316</v>
      </c>
      <c r="Y10" s="60"/>
    </row>
    <row r="11" spans="1:25" ht="16.5" customHeight="1" x14ac:dyDescent="0.2">
      <c r="A11" s="63">
        <v>1</v>
      </c>
      <c r="B11" s="63" t="s">
        <v>2117</v>
      </c>
      <c r="C11" s="87" t="s">
        <v>5740</v>
      </c>
      <c r="D11" s="83"/>
      <c r="F11" s="83"/>
      <c r="H11" s="83"/>
      <c r="J11" s="65"/>
      <c r="K11" s="66"/>
      <c r="L11" s="67"/>
      <c r="M11" s="236"/>
      <c r="N11" s="69"/>
      <c r="O11" s="70"/>
      <c r="P11" s="47"/>
      <c r="S11" s="47"/>
      <c r="U11" s="223"/>
      <c r="V11" s="331" t="s">
        <v>400</v>
      </c>
      <c r="W11" s="332"/>
      <c r="X11" s="91">
        <v>246</v>
      </c>
      <c r="Y11" s="72"/>
    </row>
    <row r="12" spans="1:25" ht="16.5" customHeight="1" x14ac:dyDescent="0.2">
      <c r="A12" s="63">
        <v>1</v>
      </c>
      <c r="B12" s="63" t="s">
        <v>2118</v>
      </c>
      <c r="C12" s="87" t="s">
        <v>5741</v>
      </c>
      <c r="D12" s="83"/>
      <c r="F12" s="83"/>
      <c r="H12" s="83"/>
      <c r="J12" s="73"/>
      <c r="K12" s="74"/>
      <c r="L12" s="75"/>
      <c r="M12" s="251" t="s">
        <v>397</v>
      </c>
      <c r="N12" s="207" t="s">
        <v>398</v>
      </c>
      <c r="O12" s="70">
        <v>1</v>
      </c>
      <c r="P12" s="47"/>
      <c r="S12" s="47"/>
      <c r="U12" s="223"/>
      <c r="V12" s="333"/>
      <c r="W12" s="334"/>
      <c r="X12" s="91">
        <v>246</v>
      </c>
      <c r="Y12" s="72"/>
    </row>
    <row r="13" spans="1:25" ht="16.5" customHeight="1" x14ac:dyDescent="0.2">
      <c r="A13" s="63">
        <v>1</v>
      </c>
      <c r="B13" s="63" t="s">
        <v>2119</v>
      </c>
      <c r="C13" s="87" t="s">
        <v>5742</v>
      </c>
      <c r="D13" s="83"/>
      <c r="F13" s="83"/>
      <c r="H13" s="83"/>
      <c r="J13" s="346" t="s">
        <v>399</v>
      </c>
      <c r="K13" s="211" t="s">
        <v>398</v>
      </c>
      <c r="L13" s="67">
        <v>0.9</v>
      </c>
      <c r="M13" s="236"/>
      <c r="N13" s="69"/>
      <c r="O13" s="70"/>
      <c r="P13" s="47"/>
      <c r="S13" s="47"/>
      <c r="U13" s="223"/>
      <c r="V13" s="333"/>
      <c r="W13" s="334"/>
      <c r="X13" s="91">
        <v>221</v>
      </c>
      <c r="Y13" s="72"/>
    </row>
    <row r="14" spans="1:25" ht="16.5" customHeight="1" x14ac:dyDescent="0.2">
      <c r="A14" s="63">
        <v>1</v>
      </c>
      <c r="B14" s="63" t="s">
        <v>2120</v>
      </c>
      <c r="C14" s="87" t="s">
        <v>5743</v>
      </c>
      <c r="D14" s="124"/>
      <c r="E14" s="49"/>
      <c r="F14" s="124"/>
      <c r="G14" s="49"/>
      <c r="H14" s="124"/>
      <c r="I14" s="49"/>
      <c r="J14" s="336"/>
      <c r="K14" s="74"/>
      <c r="L14" s="75"/>
      <c r="M14" s="251" t="s">
        <v>397</v>
      </c>
      <c r="N14" s="207" t="s">
        <v>398</v>
      </c>
      <c r="O14" s="70">
        <v>1</v>
      </c>
      <c r="P14" s="55"/>
      <c r="Q14" s="49"/>
      <c r="R14" s="50"/>
      <c r="S14" s="55"/>
      <c r="T14" s="49"/>
      <c r="U14" s="230"/>
      <c r="V14" s="227" t="s">
        <v>398</v>
      </c>
      <c r="W14" s="75">
        <v>0.7</v>
      </c>
      <c r="X14" s="91">
        <v>221</v>
      </c>
      <c r="Y14" s="79"/>
    </row>
    <row r="15" spans="1:25" ht="16.5" customHeight="1" x14ac:dyDescent="0.2">
      <c r="A15" s="93"/>
      <c r="B15" s="93"/>
      <c r="C15" s="94"/>
      <c r="M15" s="95"/>
      <c r="X15" s="96"/>
      <c r="Y15" s="97"/>
    </row>
    <row r="16" spans="1:25" ht="16.5" customHeight="1" x14ac:dyDescent="0.2">
      <c r="A16" s="93"/>
      <c r="B16" s="93"/>
      <c r="C16" s="94"/>
      <c r="M16" s="95"/>
      <c r="X16" s="96"/>
      <c r="Y16" s="97"/>
    </row>
    <row r="17" spans="1:25" ht="16.5" customHeight="1" x14ac:dyDescent="0.2">
      <c r="A17" s="93"/>
      <c r="B17" s="98" t="s">
        <v>2707</v>
      </c>
      <c r="C17" s="94"/>
      <c r="D17" s="81"/>
      <c r="M17" s="95"/>
      <c r="X17" s="96"/>
      <c r="Y17" s="97"/>
    </row>
    <row r="18" spans="1:25" ht="16.5" customHeight="1" x14ac:dyDescent="0.2">
      <c r="A18" s="99" t="s">
        <v>386</v>
      </c>
      <c r="B18" s="32"/>
      <c r="C18" s="100" t="s">
        <v>387</v>
      </c>
      <c r="D18" s="34" t="s">
        <v>388</v>
      </c>
      <c r="E18" s="34"/>
      <c r="F18" s="34"/>
      <c r="G18" s="34"/>
      <c r="H18" s="34"/>
      <c r="I18" s="34"/>
      <c r="J18" s="34"/>
      <c r="K18" s="34"/>
      <c r="L18" s="35"/>
      <c r="M18" s="252"/>
      <c r="N18" s="34"/>
      <c r="O18" s="35"/>
      <c r="P18" s="34"/>
      <c r="Q18" s="34"/>
      <c r="R18" s="35"/>
      <c r="S18" s="34"/>
      <c r="T18" s="34"/>
      <c r="U18" s="35"/>
      <c r="V18" s="34"/>
      <c r="W18" s="35"/>
      <c r="X18" s="36" t="s">
        <v>389</v>
      </c>
      <c r="Y18" s="33" t="s">
        <v>390</v>
      </c>
    </row>
    <row r="19" spans="1:25" ht="16.5" customHeight="1" x14ac:dyDescent="0.2">
      <c r="A19" s="37" t="s">
        <v>391</v>
      </c>
      <c r="B19" s="37" t="s">
        <v>392</v>
      </c>
      <c r="C19" s="101"/>
      <c r="D19" s="99" t="s">
        <v>452</v>
      </c>
      <c r="E19" s="32"/>
      <c r="F19" s="40"/>
      <c r="G19" s="40"/>
      <c r="H19" s="40"/>
      <c r="I19" s="40"/>
      <c r="J19" s="40"/>
      <c r="K19" s="40"/>
      <c r="L19" s="41"/>
      <c r="M19" s="253"/>
      <c r="N19" s="40"/>
      <c r="O19" s="41"/>
      <c r="P19" s="40"/>
      <c r="Q19" s="40"/>
      <c r="R19" s="41"/>
      <c r="S19" s="40"/>
      <c r="T19" s="40"/>
      <c r="U19" s="41"/>
      <c r="V19" s="40"/>
      <c r="W19" s="41"/>
      <c r="X19" s="42" t="s">
        <v>393</v>
      </c>
      <c r="Y19" s="43" t="s">
        <v>394</v>
      </c>
    </row>
    <row r="20" spans="1:25" ht="16.5" customHeight="1" x14ac:dyDescent="0.2">
      <c r="A20" s="44">
        <v>1</v>
      </c>
      <c r="B20" s="44">
        <v>7367</v>
      </c>
      <c r="C20" s="45" t="s">
        <v>5744</v>
      </c>
      <c r="D20" s="327" t="s">
        <v>472</v>
      </c>
      <c r="E20" s="390"/>
      <c r="F20" s="327" t="s">
        <v>460</v>
      </c>
      <c r="G20" s="396"/>
      <c r="H20" s="83"/>
      <c r="I20" s="78"/>
      <c r="M20" s="80"/>
      <c r="N20" s="49"/>
      <c r="O20" s="50"/>
      <c r="P20" s="83" t="s">
        <v>455</v>
      </c>
      <c r="R20" s="223"/>
      <c r="S20" s="47"/>
      <c r="U20" s="223"/>
      <c r="V20" s="47"/>
      <c r="W20" s="223"/>
      <c r="X20" s="103">
        <v>250</v>
      </c>
      <c r="Y20" s="52" t="s">
        <v>396</v>
      </c>
    </row>
    <row r="21" spans="1:25" ht="16.5" customHeight="1" x14ac:dyDescent="0.2">
      <c r="A21" s="53">
        <v>1</v>
      </c>
      <c r="B21" s="53">
        <v>7368</v>
      </c>
      <c r="C21" s="85" t="s">
        <v>5745</v>
      </c>
      <c r="D21" s="391"/>
      <c r="E21" s="390"/>
      <c r="F21" s="391"/>
      <c r="G21" s="396"/>
      <c r="H21" s="83"/>
      <c r="I21" s="78"/>
      <c r="J21" s="49"/>
      <c r="K21" s="49"/>
      <c r="L21" s="50"/>
      <c r="M21" s="248" t="s">
        <v>397</v>
      </c>
      <c r="N21" s="205" t="s">
        <v>398</v>
      </c>
      <c r="O21" s="58">
        <v>1</v>
      </c>
      <c r="P21" s="240" t="s">
        <v>398</v>
      </c>
      <c r="Q21" s="26">
        <v>0.5</v>
      </c>
      <c r="R21" s="328" t="s">
        <v>423</v>
      </c>
      <c r="S21" s="47"/>
      <c r="U21" s="223"/>
      <c r="V21" s="47"/>
      <c r="W21" s="223"/>
      <c r="X21" s="104">
        <v>250</v>
      </c>
      <c r="Y21" s="60"/>
    </row>
    <row r="22" spans="1:25" ht="16.5" customHeight="1" x14ac:dyDescent="0.2">
      <c r="A22" s="53">
        <v>1</v>
      </c>
      <c r="B22" s="53">
        <v>7369</v>
      </c>
      <c r="C22" s="85" t="s">
        <v>5746</v>
      </c>
      <c r="D22" s="391"/>
      <c r="E22" s="390"/>
      <c r="F22" s="391"/>
      <c r="G22" s="396"/>
      <c r="H22" s="83"/>
      <c r="I22" s="78"/>
      <c r="J22" s="329" t="s">
        <v>399</v>
      </c>
      <c r="K22" s="210" t="s">
        <v>398</v>
      </c>
      <c r="L22" s="62">
        <v>0.9</v>
      </c>
      <c r="M22" s="249"/>
      <c r="N22" s="57"/>
      <c r="O22" s="58"/>
      <c r="P22" s="47"/>
      <c r="R22" s="390"/>
      <c r="S22" s="47"/>
      <c r="U22" s="223"/>
      <c r="V22" s="47"/>
      <c r="W22" s="223"/>
      <c r="X22" s="104">
        <v>225</v>
      </c>
      <c r="Y22" s="60"/>
    </row>
    <row r="23" spans="1:25" ht="16.5" customHeight="1" x14ac:dyDescent="0.2">
      <c r="A23" s="53">
        <v>1</v>
      </c>
      <c r="B23" s="53">
        <v>7370</v>
      </c>
      <c r="C23" s="85" t="s">
        <v>5747</v>
      </c>
      <c r="D23" s="246">
        <v>106</v>
      </c>
      <c r="E23" s="235" t="s">
        <v>394</v>
      </c>
      <c r="F23" s="246">
        <v>91</v>
      </c>
      <c r="G23" s="235" t="s">
        <v>394</v>
      </c>
      <c r="H23" s="83"/>
      <c r="I23" s="78"/>
      <c r="J23" s="330"/>
      <c r="K23" s="49"/>
      <c r="L23" s="50"/>
      <c r="M23" s="248" t="s">
        <v>397</v>
      </c>
      <c r="N23" s="205" t="s">
        <v>398</v>
      </c>
      <c r="O23" s="58">
        <v>1</v>
      </c>
      <c r="P23" s="47"/>
      <c r="S23" s="47"/>
      <c r="U23" s="223"/>
      <c r="V23" s="47"/>
      <c r="W23" s="223"/>
      <c r="X23" s="104">
        <v>225</v>
      </c>
      <c r="Y23" s="60"/>
    </row>
    <row r="24" spans="1:25" ht="16.5" customHeight="1" x14ac:dyDescent="0.2">
      <c r="A24" s="63">
        <v>1</v>
      </c>
      <c r="B24" s="63" t="s">
        <v>2121</v>
      </c>
      <c r="C24" s="87" t="s">
        <v>5748</v>
      </c>
      <c r="D24" s="83"/>
      <c r="F24" s="83"/>
      <c r="H24" s="173"/>
      <c r="I24" s="90"/>
      <c r="J24" s="66"/>
      <c r="K24" s="66"/>
      <c r="L24" s="67"/>
      <c r="M24" s="250"/>
      <c r="N24" s="69"/>
      <c r="O24" s="70"/>
      <c r="P24" s="47"/>
      <c r="S24" s="88"/>
      <c r="T24" s="109"/>
      <c r="U24" s="260"/>
      <c r="V24" s="331" t="s">
        <v>400</v>
      </c>
      <c r="W24" s="332"/>
      <c r="X24" s="105">
        <v>175</v>
      </c>
      <c r="Y24" s="72"/>
    </row>
    <row r="25" spans="1:25" ht="16.5" customHeight="1" x14ac:dyDescent="0.2">
      <c r="A25" s="63">
        <v>1</v>
      </c>
      <c r="B25" s="63" t="s">
        <v>2122</v>
      </c>
      <c r="C25" s="87" t="s">
        <v>5749</v>
      </c>
      <c r="D25" s="83"/>
      <c r="F25" s="83"/>
      <c r="H25" s="173"/>
      <c r="I25" s="90"/>
      <c r="J25" s="74"/>
      <c r="K25" s="74"/>
      <c r="L25" s="75"/>
      <c r="M25" s="251" t="s">
        <v>397</v>
      </c>
      <c r="N25" s="207" t="s">
        <v>398</v>
      </c>
      <c r="O25" s="70">
        <v>1</v>
      </c>
      <c r="P25" s="47"/>
      <c r="S25" s="88"/>
      <c r="T25" s="109"/>
      <c r="U25" s="260"/>
      <c r="V25" s="333"/>
      <c r="W25" s="334"/>
      <c r="X25" s="105">
        <v>175</v>
      </c>
      <c r="Y25" s="72"/>
    </row>
    <row r="26" spans="1:25" ht="16.5" customHeight="1" x14ac:dyDescent="0.2">
      <c r="A26" s="63">
        <v>1</v>
      </c>
      <c r="B26" s="63" t="s">
        <v>2123</v>
      </c>
      <c r="C26" s="87" t="s">
        <v>5750</v>
      </c>
      <c r="D26" s="83"/>
      <c r="F26" s="83"/>
      <c r="H26" s="173"/>
      <c r="I26" s="90"/>
      <c r="J26" s="346" t="s">
        <v>399</v>
      </c>
      <c r="K26" s="211" t="s">
        <v>398</v>
      </c>
      <c r="L26" s="67">
        <v>0.9</v>
      </c>
      <c r="M26" s="250"/>
      <c r="N26" s="69"/>
      <c r="O26" s="70"/>
      <c r="P26" s="47"/>
      <c r="S26" s="88"/>
      <c r="T26" s="109"/>
      <c r="U26" s="260"/>
      <c r="V26" s="333"/>
      <c r="W26" s="334"/>
      <c r="X26" s="105">
        <v>157</v>
      </c>
      <c r="Y26" s="72"/>
    </row>
    <row r="27" spans="1:25" ht="16.5" customHeight="1" x14ac:dyDescent="0.2">
      <c r="A27" s="63">
        <v>1</v>
      </c>
      <c r="B27" s="63" t="s">
        <v>2124</v>
      </c>
      <c r="C27" s="87" t="s">
        <v>5751</v>
      </c>
      <c r="D27" s="83"/>
      <c r="F27" s="83"/>
      <c r="H27" s="173"/>
      <c r="I27" s="90"/>
      <c r="J27" s="336"/>
      <c r="K27" s="74"/>
      <c r="L27" s="75"/>
      <c r="M27" s="251" t="s">
        <v>397</v>
      </c>
      <c r="N27" s="207" t="s">
        <v>398</v>
      </c>
      <c r="O27" s="70">
        <v>1</v>
      </c>
      <c r="P27" s="47"/>
      <c r="S27" s="88"/>
      <c r="T27" s="109"/>
      <c r="U27" s="260"/>
      <c r="V27" s="227" t="s">
        <v>398</v>
      </c>
      <c r="W27" s="75">
        <v>0.7</v>
      </c>
      <c r="X27" s="105">
        <v>157</v>
      </c>
      <c r="Y27" s="72"/>
    </row>
    <row r="28" spans="1:25" ht="16.5" customHeight="1" x14ac:dyDescent="0.2">
      <c r="A28" s="53">
        <v>1</v>
      </c>
      <c r="B28" s="53">
        <v>7371</v>
      </c>
      <c r="C28" s="85" t="s">
        <v>5752</v>
      </c>
      <c r="D28" s="83"/>
      <c r="F28" s="325" t="s">
        <v>463</v>
      </c>
      <c r="G28" s="397"/>
      <c r="H28" s="83"/>
      <c r="I28" s="78"/>
      <c r="J28" s="61"/>
      <c r="K28" s="61"/>
      <c r="L28" s="62"/>
      <c r="M28" s="249"/>
      <c r="N28" s="57"/>
      <c r="O28" s="58"/>
      <c r="P28" s="47"/>
      <c r="S28" s="47"/>
      <c r="U28" s="223"/>
      <c r="V28" s="77"/>
      <c r="W28" s="234"/>
      <c r="X28" s="104">
        <v>328</v>
      </c>
      <c r="Y28" s="60"/>
    </row>
    <row r="29" spans="1:25" ht="16.5" customHeight="1" x14ac:dyDescent="0.2">
      <c r="A29" s="53">
        <v>1</v>
      </c>
      <c r="B29" s="53">
        <v>7372</v>
      </c>
      <c r="C29" s="85" t="s">
        <v>5753</v>
      </c>
      <c r="D29" s="83"/>
      <c r="F29" s="391"/>
      <c r="G29" s="396"/>
      <c r="H29" s="83"/>
      <c r="I29" s="78"/>
      <c r="J29" s="49"/>
      <c r="K29" s="49"/>
      <c r="L29" s="50"/>
      <c r="M29" s="248" t="s">
        <v>397</v>
      </c>
      <c r="N29" s="205" t="s">
        <v>398</v>
      </c>
      <c r="O29" s="58">
        <v>1</v>
      </c>
      <c r="P29" s="47"/>
      <c r="S29" s="47"/>
      <c r="U29" s="223"/>
      <c r="V29" s="47"/>
      <c r="W29" s="223"/>
      <c r="X29" s="104">
        <v>328</v>
      </c>
      <c r="Y29" s="60"/>
    </row>
    <row r="30" spans="1:25" ht="16.5" customHeight="1" x14ac:dyDescent="0.2">
      <c r="A30" s="53">
        <v>1</v>
      </c>
      <c r="B30" s="53">
        <v>7373</v>
      </c>
      <c r="C30" s="85" t="s">
        <v>5754</v>
      </c>
      <c r="D30" s="83"/>
      <c r="F30" s="391"/>
      <c r="G30" s="396"/>
      <c r="H30" s="83"/>
      <c r="I30" s="78"/>
      <c r="J30" s="395" t="s">
        <v>399</v>
      </c>
      <c r="K30" s="210" t="s">
        <v>398</v>
      </c>
      <c r="L30" s="62">
        <v>0.9</v>
      </c>
      <c r="M30" s="249"/>
      <c r="N30" s="57"/>
      <c r="O30" s="58"/>
      <c r="P30" s="47"/>
      <c r="S30" s="47"/>
      <c r="U30" s="223"/>
      <c r="V30" s="47"/>
      <c r="W30" s="223"/>
      <c r="X30" s="104">
        <v>295</v>
      </c>
      <c r="Y30" s="60"/>
    </row>
    <row r="31" spans="1:25" ht="16.5" customHeight="1" x14ac:dyDescent="0.2">
      <c r="A31" s="53">
        <v>1</v>
      </c>
      <c r="B31" s="53">
        <v>7374</v>
      </c>
      <c r="C31" s="85" t="s">
        <v>5755</v>
      </c>
      <c r="D31" s="83"/>
      <c r="F31" s="246">
        <v>169</v>
      </c>
      <c r="G31" s="235" t="s">
        <v>394</v>
      </c>
      <c r="H31" s="83"/>
      <c r="I31" s="78"/>
      <c r="J31" s="330"/>
      <c r="K31" s="49"/>
      <c r="L31" s="50"/>
      <c r="M31" s="248" t="s">
        <v>397</v>
      </c>
      <c r="N31" s="205" t="s">
        <v>398</v>
      </c>
      <c r="O31" s="58">
        <v>1</v>
      </c>
      <c r="P31" s="47"/>
      <c r="S31" s="47"/>
      <c r="U31" s="223"/>
      <c r="V31" s="47"/>
      <c r="W31" s="223"/>
      <c r="X31" s="104">
        <v>295</v>
      </c>
      <c r="Y31" s="60"/>
    </row>
    <row r="32" spans="1:25" ht="16.5" customHeight="1" x14ac:dyDescent="0.2">
      <c r="A32" s="63">
        <v>1</v>
      </c>
      <c r="B32" s="63" t="s">
        <v>2125</v>
      </c>
      <c r="C32" s="87" t="s">
        <v>5756</v>
      </c>
      <c r="D32" s="83"/>
      <c r="F32" s="83"/>
      <c r="H32" s="173"/>
      <c r="I32" s="90"/>
      <c r="J32" s="66"/>
      <c r="K32" s="66"/>
      <c r="L32" s="67"/>
      <c r="M32" s="250"/>
      <c r="N32" s="69"/>
      <c r="O32" s="70"/>
      <c r="P32" s="47"/>
      <c r="S32" s="88"/>
      <c r="T32" s="109"/>
      <c r="U32" s="260"/>
      <c r="V32" s="331" t="s">
        <v>400</v>
      </c>
      <c r="W32" s="332"/>
      <c r="X32" s="105">
        <v>229</v>
      </c>
      <c r="Y32" s="72"/>
    </row>
    <row r="33" spans="1:25" ht="16.5" customHeight="1" x14ac:dyDescent="0.2">
      <c r="A33" s="63">
        <v>1</v>
      </c>
      <c r="B33" s="63" t="s">
        <v>2126</v>
      </c>
      <c r="C33" s="87" t="s">
        <v>5757</v>
      </c>
      <c r="D33" s="83"/>
      <c r="F33" s="83"/>
      <c r="H33" s="173"/>
      <c r="I33" s="90"/>
      <c r="J33" s="74"/>
      <c r="K33" s="74"/>
      <c r="L33" s="75"/>
      <c r="M33" s="251" t="s">
        <v>397</v>
      </c>
      <c r="N33" s="207" t="s">
        <v>398</v>
      </c>
      <c r="O33" s="70">
        <v>1</v>
      </c>
      <c r="P33" s="47"/>
      <c r="S33" s="88"/>
      <c r="T33" s="109"/>
      <c r="U33" s="260"/>
      <c r="V33" s="333"/>
      <c r="W33" s="334"/>
      <c r="X33" s="105">
        <v>229</v>
      </c>
      <c r="Y33" s="72"/>
    </row>
    <row r="34" spans="1:25" ht="16.5" customHeight="1" x14ac:dyDescent="0.2">
      <c r="A34" s="63">
        <v>1</v>
      </c>
      <c r="B34" s="63" t="s">
        <v>2127</v>
      </c>
      <c r="C34" s="87" t="s">
        <v>5758</v>
      </c>
      <c r="D34" s="83"/>
      <c r="F34" s="83"/>
      <c r="H34" s="173"/>
      <c r="I34" s="90"/>
      <c r="J34" s="346" t="s">
        <v>399</v>
      </c>
      <c r="K34" s="211" t="s">
        <v>398</v>
      </c>
      <c r="L34" s="67">
        <v>0.9</v>
      </c>
      <c r="M34" s="250"/>
      <c r="N34" s="69"/>
      <c r="O34" s="70"/>
      <c r="P34" s="47"/>
      <c r="S34" s="88"/>
      <c r="T34" s="109"/>
      <c r="U34" s="260"/>
      <c r="V34" s="333"/>
      <c r="W34" s="334"/>
      <c r="X34" s="105">
        <v>206</v>
      </c>
      <c r="Y34" s="72"/>
    </row>
    <row r="35" spans="1:25" ht="16.5" customHeight="1" x14ac:dyDescent="0.2">
      <c r="A35" s="63">
        <v>1</v>
      </c>
      <c r="B35" s="63" t="s">
        <v>2128</v>
      </c>
      <c r="C35" s="87" t="s">
        <v>5759</v>
      </c>
      <c r="D35" s="83"/>
      <c r="F35" s="83"/>
      <c r="H35" s="173"/>
      <c r="I35" s="90"/>
      <c r="J35" s="336"/>
      <c r="K35" s="74"/>
      <c r="L35" s="75"/>
      <c r="M35" s="251" t="s">
        <v>397</v>
      </c>
      <c r="N35" s="207" t="s">
        <v>398</v>
      </c>
      <c r="O35" s="70">
        <v>1</v>
      </c>
      <c r="P35" s="47"/>
      <c r="S35" s="88"/>
      <c r="T35" s="109"/>
      <c r="U35" s="260"/>
      <c r="V35" s="227" t="s">
        <v>398</v>
      </c>
      <c r="W35" s="75">
        <v>0.7</v>
      </c>
      <c r="X35" s="105">
        <v>206</v>
      </c>
      <c r="Y35" s="72"/>
    </row>
    <row r="36" spans="1:25" ht="16.5" customHeight="1" x14ac:dyDescent="0.2">
      <c r="A36" s="53">
        <v>1</v>
      </c>
      <c r="B36" s="53">
        <v>7375</v>
      </c>
      <c r="C36" s="85" t="s">
        <v>5760</v>
      </c>
      <c r="D36" s="325" t="s">
        <v>736</v>
      </c>
      <c r="E36" s="394"/>
      <c r="F36" s="325" t="s">
        <v>460</v>
      </c>
      <c r="G36" s="394"/>
      <c r="H36" s="83"/>
      <c r="I36" s="78"/>
      <c r="J36" s="61"/>
      <c r="K36" s="61"/>
      <c r="L36" s="62"/>
      <c r="M36" s="249"/>
      <c r="N36" s="57"/>
      <c r="O36" s="58"/>
      <c r="P36" s="47"/>
      <c r="S36" s="47"/>
      <c r="U36" s="223"/>
      <c r="V36" s="77"/>
      <c r="W36" s="234"/>
      <c r="X36" s="104">
        <v>374</v>
      </c>
      <c r="Y36" s="60"/>
    </row>
    <row r="37" spans="1:25" ht="16.5" customHeight="1" x14ac:dyDescent="0.2">
      <c r="A37" s="53">
        <v>1</v>
      </c>
      <c r="B37" s="53">
        <v>7376</v>
      </c>
      <c r="C37" s="85" t="s">
        <v>5761</v>
      </c>
      <c r="D37" s="391"/>
      <c r="E37" s="390"/>
      <c r="F37" s="391"/>
      <c r="G37" s="390"/>
      <c r="H37" s="83"/>
      <c r="I37" s="78"/>
      <c r="J37" s="49"/>
      <c r="K37" s="49"/>
      <c r="L37" s="50"/>
      <c r="M37" s="248" t="s">
        <v>397</v>
      </c>
      <c r="N37" s="205" t="s">
        <v>398</v>
      </c>
      <c r="O37" s="58">
        <v>1</v>
      </c>
      <c r="P37" s="47"/>
      <c r="S37" s="47"/>
      <c r="U37" s="223"/>
      <c r="V37" s="47"/>
      <c r="W37" s="223"/>
      <c r="X37" s="104">
        <v>374</v>
      </c>
      <c r="Y37" s="60"/>
    </row>
    <row r="38" spans="1:25" ht="16.5" customHeight="1" x14ac:dyDescent="0.2">
      <c r="A38" s="53">
        <v>1</v>
      </c>
      <c r="B38" s="53">
        <v>7377</v>
      </c>
      <c r="C38" s="85" t="s">
        <v>5762</v>
      </c>
      <c r="D38" s="391"/>
      <c r="E38" s="390"/>
      <c r="F38" s="391"/>
      <c r="G38" s="390"/>
      <c r="H38" s="83"/>
      <c r="I38" s="78"/>
      <c r="J38" s="395" t="s">
        <v>399</v>
      </c>
      <c r="K38" s="210" t="s">
        <v>398</v>
      </c>
      <c r="L38" s="62">
        <v>0.9</v>
      </c>
      <c r="M38" s="249"/>
      <c r="N38" s="57"/>
      <c r="O38" s="58"/>
      <c r="P38" s="47"/>
      <c r="S38" s="47"/>
      <c r="U38" s="223"/>
      <c r="V38" s="47"/>
      <c r="W38" s="223"/>
      <c r="X38" s="104">
        <v>336</v>
      </c>
      <c r="Y38" s="60"/>
    </row>
    <row r="39" spans="1:25" ht="16.5" customHeight="1" x14ac:dyDescent="0.2">
      <c r="A39" s="53">
        <v>1</v>
      </c>
      <c r="B39" s="53">
        <v>7378</v>
      </c>
      <c r="C39" s="85" t="s">
        <v>5763</v>
      </c>
      <c r="D39" s="246">
        <v>197</v>
      </c>
      <c r="E39" s="235" t="s">
        <v>394</v>
      </c>
      <c r="F39" s="246">
        <v>78</v>
      </c>
      <c r="G39" s="235" t="s">
        <v>394</v>
      </c>
      <c r="H39" s="83"/>
      <c r="I39" s="78"/>
      <c r="J39" s="330"/>
      <c r="K39" s="49"/>
      <c r="L39" s="50"/>
      <c r="M39" s="248" t="s">
        <v>397</v>
      </c>
      <c r="N39" s="205" t="s">
        <v>398</v>
      </c>
      <c r="O39" s="58">
        <v>1</v>
      </c>
      <c r="P39" s="47"/>
      <c r="S39" s="47"/>
      <c r="U39" s="223"/>
      <c r="V39" s="47"/>
      <c r="W39" s="223"/>
      <c r="X39" s="104">
        <v>336</v>
      </c>
      <c r="Y39" s="60"/>
    </row>
    <row r="40" spans="1:25" ht="16.5" customHeight="1" x14ac:dyDescent="0.2">
      <c r="A40" s="63">
        <v>1</v>
      </c>
      <c r="B40" s="63" t="s">
        <v>2129</v>
      </c>
      <c r="C40" s="87" t="s">
        <v>5764</v>
      </c>
      <c r="D40" s="83"/>
      <c r="F40" s="83"/>
      <c r="H40" s="173"/>
      <c r="I40" s="90"/>
      <c r="J40" s="66"/>
      <c r="K40" s="66"/>
      <c r="L40" s="67"/>
      <c r="M40" s="250"/>
      <c r="N40" s="69"/>
      <c r="O40" s="70"/>
      <c r="P40" s="47"/>
      <c r="S40" s="88"/>
      <c r="T40" s="109"/>
      <c r="U40" s="260"/>
      <c r="V40" s="331" t="s">
        <v>400</v>
      </c>
      <c r="W40" s="332"/>
      <c r="X40" s="105">
        <v>262</v>
      </c>
      <c r="Y40" s="72"/>
    </row>
    <row r="41" spans="1:25" ht="16.5" customHeight="1" x14ac:dyDescent="0.2">
      <c r="A41" s="63">
        <v>1</v>
      </c>
      <c r="B41" s="63" t="s">
        <v>2130</v>
      </c>
      <c r="C41" s="87" t="s">
        <v>5765</v>
      </c>
      <c r="D41" s="83"/>
      <c r="F41" s="83"/>
      <c r="H41" s="173"/>
      <c r="I41" s="90"/>
      <c r="J41" s="74"/>
      <c r="K41" s="74"/>
      <c r="L41" s="75"/>
      <c r="M41" s="251" t="s">
        <v>397</v>
      </c>
      <c r="N41" s="207" t="s">
        <v>398</v>
      </c>
      <c r="O41" s="70">
        <v>1</v>
      </c>
      <c r="P41" s="47"/>
      <c r="S41" s="88"/>
      <c r="T41" s="109"/>
      <c r="U41" s="260"/>
      <c r="V41" s="333"/>
      <c r="W41" s="334"/>
      <c r="X41" s="105">
        <v>262</v>
      </c>
      <c r="Y41" s="72"/>
    </row>
    <row r="42" spans="1:25" ht="16.5" customHeight="1" x14ac:dyDescent="0.2">
      <c r="A42" s="63">
        <v>1</v>
      </c>
      <c r="B42" s="63" t="s">
        <v>2131</v>
      </c>
      <c r="C42" s="87" t="s">
        <v>5766</v>
      </c>
      <c r="D42" s="83"/>
      <c r="F42" s="83"/>
      <c r="H42" s="173"/>
      <c r="I42" s="90"/>
      <c r="J42" s="346" t="s">
        <v>399</v>
      </c>
      <c r="K42" s="211" t="s">
        <v>398</v>
      </c>
      <c r="L42" s="67">
        <v>0.9</v>
      </c>
      <c r="M42" s="250"/>
      <c r="N42" s="69"/>
      <c r="O42" s="70"/>
      <c r="P42" s="47"/>
      <c r="S42" s="88"/>
      <c r="T42" s="109"/>
      <c r="U42" s="260"/>
      <c r="V42" s="333"/>
      <c r="W42" s="334"/>
      <c r="X42" s="105">
        <v>235</v>
      </c>
      <c r="Y42" s="72"/>
    </row>
    <row r="43" spans="1:25" ht="16.5" customHeight="1" x14ac:dyDescent="0.2">
      <c r="A43" s="63">
        <v>1</v>
      </c>
      <c r="B43" s="63" t="s">
        <v>2132</v>
      </c>
      <c r="C43" s="87" t="s">
        <v>5767</v>
      </c>
      <c r="D43" s="124"/>
      <c r="E43" s="49"/>
      <c r="F43" s="124"/>
      <c r="G43" s="49"/>
      <c r="H43" s="174"/>
      <c r="I43" s="92"/>
      <c r="J43" s="336"/>
      <c r="K43" s="74"/>
      <c r="L43" s="75"/>
      <c r="M43" s="251" t="s">
        <v>397</v>
      </c>
      <c r="N43" s="207" t="s">
        <v>398</v>
      </c>
      <c r="O43" s="70">
        <v>1</v>
      </c>
      <c r="P43" s="55"/>
      <c r="Q43" s="49"/>
      <c r="R43" s="50"/>
      <c r="S43" s="73"/>
      <c r="T43" s="74"/>
      <c r="U43" s="255"/>
      <c r="V43" s="227" t="s">
        <v>398</v>
      </c>
      <c r="W43" s="75">
        <v>0.7</v>
      </c>
      <c r="X43" s="105">
        <v>235</v>
      </c>
      <c r="Y43" s="79"/>
    </row>
    <row r="44" spans="1:25" ht="16.5" customHeight="1" x14ac:dyDescent="0.2">
      <c r="A44" s="93"/>
      <c r="B44" s="93"/>
      <c r="C44" s="94"/>
      <c r="M44" s="95"/>
      <c r="X44" s="96"/>
      <c r="Y44" s="97"/>
    </row>
    <row r="45" spans="1:25" ht="16.5" customHeight="1" x14ac:dyDescent="0.2">
      <c r="A45" s="93"/>
      <c r="B45" s="93"/>
      <c r="C45" s="94"/>
      <c r="M45" s="95"/>
      <c r="X45" s="96"/>
      <c r="Y45" s="97"/>
    </row>
    <row r="46" spans="1:25" ht="16.5" customHeight="1" x14ac:dyDescent="0.2">
      <c r="A46" s="93"/>
      <c r="B46" s="98" t="s">
        <v>2708</v>
      </c>
      <c r="C46" s="94"/>
      <c r="D46" s="81"/>
      <c r="M46" s="95"/>
      <c r="X46" s="96"/>
      <c r="Y46" s="97"/>
    </row>
    <row r="47" spans="1:25" ht="16.5" customHeight="1" x14ac:dyDescent="0.2">
      <c r="A47" s="99" t="s">
        <v>386</v>
      </c>
      <c r="B47" s="32"/>
      <c r="C47" s="100" t="s">
        <v>387</v>
      </c>
      <c r="D47" s="34" t="s">
        <v>388</v>
      </c>
      <c r="E47" s="34"/>
      <c r="F47" s="34"/>
      <c r="G47" s="34"/>
      <c r="H47" s="34"/>
      <c r="I47" s="34"/>
      <c r="J47" s="34"/>
      <c r="K47" s="34"/>
      <c r="L47" s="35"/>
      <c r="M47" s="252"/>
      <c r="N47" s="34"/>
      <c r="O47" s="35"/>
      <c r="P47" s="34"/>
      <c r="Q47" s="34"/>
      <c r="R47" s="35"/>
      <c r="S47" s="34"/>
      <c r="T47" s="34"/>
      <c r="U47" s="35"/>
      <c r="V47" s="34"/>
      <c r="W47" s="35"/>
      <c r="X47" s="36" t="s">
        <v>389</v>
      </c>
      <c r="Y47" s="33" t="s">
        <v>390</v>
      </c>
    </row>
    <row r="48" spans="1:25" ht="16.5" customHeight="1" x14ac:dyDescent="0.2">
      <c r="A48" s="37" t="s">
        <v>391</v>
      </c>
      <c r="B48" s="37" t="s">
        <v>392</v>
      </c>
      <c r="C48" s="101"/>
      <c r="D48" s="40"/>
      <c r="E48" s="40"/>
      <c r="F48" s="99" t="s">
        <v>452</v>
      </c>
      <c r="G48" s="166"/>
      <c r="H48" s="99" t="s">
        <v>453</v>
      </c>
      <c r="I48" s="32"/>
      <c r="J48" s="40"/>
      <c r="K48" s="40"/>
      <c r="L48" s="41"/>
      <c r="M48" s="253"/>
      <c r="N48" s="40"/>
      <c r="O48" s="41"/>
      <c r="P48" s="40"/>
      <c r="Q48" s="40"/>
      <c r="R48" s="41"/>
      <c r="S48" s="40"/>
      <c r="T48" s="40"/>
      <c r="U48" s="41"/>
      <c r="V48" s="40"/>
      <c r="W48" s="41"/>
      <c r="X48" s="42" t="s">
        <v>393</v>
      </c>
      <c r="Y48" s="43" t="s">
        <v>394</v>
      </c>
    </row>
    <row r="49" spans="1:25" ht="16.5" customHeight="1" x14ac:dyDescent="0.2">
      <c r="A49" s="44">
        <v>1</v>
      </c>
      <c r="B49" s="44">
        <v>7379</v>
      </c>
      <c r="C49" s="45" t="s">
        <v>5768</v>
      </c>
      <c r="D49" s="327" t="s">
        <v>844</v>
      </c>
      <c r="E49" s="390"/>
      <c r="F49" s="327" t="s">
        <v>464</v>
      </c>
      <c r="G49" s="390"/>
      <c r="H49" s="327" t="s">
        <v>467</v>
      </c>
      <c r="I49" s="390"/>
      <c r="J49" s="47"/>
      <c r="M49" s="80"/>
      <c r="N49" s="49"/>
      <c r="O49" s="50"/>
      <c r="P49" s="83" t="s">
        <v>465</v>
      </c>
      <c r="R49" s="223"/>
      <c r="S49" s="102" t="s">
        <v>468</v>
      </c>
      <c r="U49" s="223"/>
      <c r="V49" s="47"/>
      <c r="W49" s="223"/>
      <c r="X49" s="103">
        <v>337</v>
      </c>
      <c r="Y49" s="52" t="s">
        <v>396</v>
      </c>
    </row>
    <row r="50" spans="1:25" ht="16.5" customHeight="1" x14ac:dyDescent="0.2">
      <c r="A50" s="53">
        <v>1</v>
      </c>
      <c r="B50" s="53">
        <v>7380</v>
      </c>
      <c r="C50" s="85" t="s">
        <v>5769</v>
      </c>
      <c r="D50" s="391"/>
      <c r="E50" s="390"/>
      <c r="F50" s="391"/>
      <c r="G50" s="390"/>
      <c r="H50" s="391"/>
      <c r="I50" s="390"/>
      <c r="J50" s="55"/>
      <c r="K50" s="49"/>
      <c r="L50" s="50"/>
      <c r="M50" s="248" t="s">
        <v>397</v>
      </c>
      <c r="N50" s="205" t="s">
        <v>398</v>
      </c>
      <c r="O50" s="58">
        <v>1</v>
      </c>
      <c r="P50" s="240" t="s">
        <v>398</v>
      </c>
      <c r="Q50" s="26">
        <v>0.25</v>
      </c>
      <c r="R50" s="401" t="s">
        <v>423</v>
      </c>
      <c r="S50" s="240" t="s">
        <v>398</v>
      </c>
      <c r="T50" s="26">
        <v>0.5</v>
      </c>
      <c r="U50" s="328" t="s">
        <v>423</v>
      </c>
      <c r="V50" s="47"/>
      <c r="W50" s="223"/>
      <c r="X50" s="104">
        <v>337</v>
      </c>
      <c r="Y50" s="60"/>
    </row>
    <row r="51" spans="1:25" ht="16.5" customHeight="1" x14ac:dyDescent="0.2">
      <c r="A51" s="53">
        <v>1</v>
      </c>
      <c r="B51" s="53">
        <v>7381</v>
      </c>
      <c r="C51" s="85" t="s">
        <v>5770</v>
      </c>
      <c r="D51" s="391"/>
      <c r="E51" s="390"/>
      <c r="F51" s="391"/>
      <c r="G51" s="390"/>
      <c r="H51" s="391"/>
      <c r="I51" s="390"/>
      <c r="J51" s="329" t="s">
        <v>399</v>
      </c>
      <c r="K51" s="210" t="s">
        <v>398</v>
      </c>
      <c r="L51" s="62">
        <v>0.9</v>
      </c>
      <c r="M51" s="249"/>
      <c r="N51" s="57"/>
      <c r="O51" s="58"/>
      <c r="P51" s="47"/>
      <c r="R51" s="401"/>
      <c r="S51" s="47"/>
      <c r="U51" s="390"/>
      <c r="V51" s="47"/>
      <c r="W51" s="223"/>
      <c r="X51" s="104">
        <v>303</v>
      </c>
      <c r="Y51" s="60"/>
    </row>
    <row r="52" spans="1:25" ht="16.5" customHeight="1" x14ac:dyDescent="0.2">
      <c r="A52" s="53">
        <v>1</v>
      </c>
      <c r="B52" s="53">
        <v>7382</v>
      </c>
      <c r="C52" s="85" t="s">
        <v>5771</v>
      </c>
      <c r="D52" s="246">
        <v>106</v>
      </c>
      <c r="E52" s="235" t="s">
        <v>394</v>
      </c>
      <c r="F52" s="246">
        <v>91</v>
      </c>
      <c r="G52" s="235" t="s">
        <v>394</v>
      </c>
      <c r="H52" s="246">
        <v>78</v>
      </c>
      <c r="I52" s="235" t="s">
        <v>394</v>
      </c>
      <c r="J52" s="330"/>
      <c r="K52" s="49"/>
      <c r="L52" s="50"/>
      <c r="M52" s="248" t="s">
        <v>397</v>
      </c>
      <c r="N52" s="205" t="s">
        <v>398</v>
      </c>
      <c r="O52" s="58">
        <v>1</v>
      </c>
      <c r="P52" s="47"/>
      <c r="R52" s="223"/>
      <c r="S52" s="47"/>
      <c r="U52" s="223"/>
      <c r="V52" s="47"/>
      <c r="W52" s="223"/>
      <c r="X52" s="104">
        <v>303</v>
      </c>
      <c r="Y52" s="60"/>
    </row>
    <row r="53" spans="1:25" ht="16.5" customHeight="1" x14ac:dyDescent="0.2">
      <c r="A53" s="63">
        <v>1</v>
      </c>
      <c r="B53" s="63" t="s">
        <v>2133</v>
      </c>
      <c r="C53" s="87" t="s">
        <v>5772</v>
      </c>
      <c r="D53" s="83"/>
      <c r="F53" s="83"/>
      <c r="H53" s="83"/>
      <c r="J53" s="65"/>
      <c r="K53" s="66"/>
      <c r="L53" s="67"/>
      <c r="M53" s="250"/>
      <c r="N53" s="69"/>
      <c r="O53" s="70"/>
      <c r="P53" s="47"/>
      <c r="R53" s="223"/>
      <c r="S53" s="47"/>
      <c r="U53" s="223"/>
      <c r="V53" s="331" t="s">
        <v>400</v>
      </c>
      <c r="W53" s="332"/>
      <c r="X53" s="105">
        <v>236</v>
      </c>
      <c r="Y53" s="72"/>
    </row>
    <row r="54" spans="1:25" ht="16.5" customHeight="1" x14ac:dyDescent="0.2">
      <c r="A54" s="63">
        <v>1</v>
      </c>
      <c r="B54" s="63" t="s">
        <v>2134</v>
      </c>
      <c r="C54" s="87" t="s">
        <v>5773</v>
      </c>
      <c r="D54" s="83"/>
      <c r="F54" s="83"/>
      <c r="H54" s="83"/>
      <c r="J54" s="73"/>
      <c r="K54" s="74"/>
      <c r="L54" s="75"/>
      <c r="M54" s="251" t="s">
        <v>397</v>
      </c>
      <c r="N54" s="207" t="s">
        <v>398</v>
      </c>
      <c r="O54" s="70">
        <v>1</v>
      </c>
      <c r="P54" s="47"/>
      <c r="R54" s="223"/>
      <c r="S54" s="47"/>
      <c r="U54" s="223"/>
      <c r="V54" s="333"/>
      <c r="W54" s="334"/>
      <c r="X54" s="105">
        <v>236</v>
      </c>
      <c r="Y54" s="72"/>
    </row>
    <row r="55" spans="1:25" ht="16.5" customHeight="1" x14ac:dyDescent="0.2">
      <c r="A55" s="63">
        <v>1</v>
      </c>
      <c r="B55" s="63" t="s">
        <v>2135</v>
      </c>
      <c r="C55" s="87" t="s">
        <v>5774</v>
      </c>
      <c r="D55" s="83"/>
      <c r="F55" s="83"/>
      <c r="H55" s="83"/>
      <c r="J55" s="346" t="s">
        <v>399</v>
      </c>
      <c r="K55" s="211" t="s">
        <v>398</v>
      </c>
      <c r="L55" s="67">
        <v>0.9</v>
      </c>
      <c r="M55" s="250"/>
      <c r="N55" s="69"/>
      <c r="O55" s="70"/>
      <c r="P55" s="47"/>
      <c r="R55" s="223"/>
      <c r="S55" s="47"/>
      <c r="U55" s="223"/>
      <c r="V55" s="333"/>
      <c r="W55" s="334"/>
      <c r="X55" s="105">
        <v>213</v>
      </c>
      <c r="Y55" s="72"/>
    </row>
    <row r="56" spans="1:25" ht="16.5" customHeight="1" x14ac:dyDescent="0.2">
      <c r="A56" s="63">
        <v>1</v>
      </c>
      <c r="B56" s="63" t="s">
        <v>2136</v>
      </c>
      <c r="C56" s="87" t="s">
        <v>5775</v>
      </c>
      <c r="D56" s="124"/>
      <c r="E56" s="49"/>
      <c r="F56" s="124"/>
      <c r="G56" s="49"/>
      <c r="H56" s="124"/>
      <c r="I56" s="49"/>
      <c r="J56" s="336"/>
      <c r="K56" s="74"/>
      <c r="L56" s="75"/>
      <c r="M56" s="251" t="s">
        <v>397</v>
      </c>
      <c r="N56" s="207" t="s">
        <v>398</v>
      </c>
      <c r="O56" s="70">
        <v>1</v>
      </c>
      <c r="P56" s="55"/>
      <c r="Q56" s="49"/>
      <c r="R56" s="230"/>
      <c r="S56" s="55"/>
      <c r="T56" s="49"/>
      <c r="U56" s="230"/>
      <c r="V56" s="227" t="s">
        <v>398</v>
      </c>
      <c r="W56" s="75">
        <v>0.7</v>
      </c>
      <c r="X56" s="105">
        <v>213</v>
      </c>
      <c r="Y56" s="79"/>
    </row>
    <row r="57" spans="1:25" ht="16.5" customHeight="1" x14ac:dyDescent="0.2"/>
    <row r="58" spans="1:25" ht="16.5" customHeight="1" x14ac:dyDescent="0.2"/>
  </sheetData>
  <mergeCells count="31">
    <mergeCell ref="J51:J52"/>
    <mergeCell ref="V53:W55"/>
    <mergeCell ref="J55:J56"/>
    <mergeCell ref="D36:E38"/>
    <mergeCell ref="F36:G38"/>
    <mergeCell ref="J38:J39"/>
    <mergeCell ref="V40:W42"/>
    <mergeCell ref="J42:J43"/>
    <mergeCell ref="D49:E51"/>
    <mergeCell ref="F49:G51"/>
    <mergeCell ref="H49:I51"/>
    <mergeCell ref="R50:R51"/>
    <mergeCell ref="U50:U51"/>
    <mergeCell ref="V24:W26"/>
    <mergeCell ref="J26:J27"/>
    <mergeCell ref="F28:G30"/>
    <mergeCell ref="J30:J31"/>
    <mergeCell ref="V32:W34"/>
    <mergeCell ref="J34:J35"/>
    <mergeCell ref="V11:W13"/>
    <mergeCell ref="J13:J14"/>
    <mergeCell ref="D20:E22"/>
    <mergeCell ref="F20:G22"/>
    <mergeCell ref="R21:R22"/>
    <mergeCell ref="J22:J23"/>
    <mergeCell ref="D7:E9"/>
    <mergeCell ref="F7:G9"/>
    <mergeCell ref="H7:I9"/>
    <mergeCell ref="R8:R9"/>
    <mergeCell ref="U8:U9"/>
    <mergeCell ref="J9:J10"/>
  </mergeCells>
  <phoneticPr fontId="1"/>
  <printOptions horizontalCentered="1"/>
  <pageMargins left="0.70866141732283472" right="0.70866141732283472" top="0.74803149606299213" bottom="0.74803149606299213" header="0.31496062992125984" footer="0.31496062992125984"/>
  <pageSetup paperSize="9" scale="46" fitToHeight="0" orientation="portrait" r:id="rId1"/>
  <headerFooter>
    <oddFooter>&amp;C&amp;"ＭＳ Ｐゴシック"&amp;14&amp;P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76"/>
  <sheetViews>
    <sheetView view="pageBreakPreview"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37.44140625" style="23" customWidth="1"/>
    <col min="4" max="4" width="4.88671875" style="23" customWidth="1"/>
    <col min="5" max="5" width="4.88671875" style="25" customWidth="1"/>
    <col min="6" max="6" width="12" style="25" customWidth="1"/>
    <col min="7" max="7" width="2.44140625" style="25" customWidth="1"/>
    <col min="8" max="8" width="4.44140625" style="26" bestFit="1" customWidth="1"/>
    <col min="9" max="9" width="26" style="25" customWidth="1"/>
    <col min="10" max="10" width="2.44140625" style="25" customWidth="1"/>
    <col min="11" max="11" width="5.44140625" style="26" bestFit="1" customWidth="1"/>
    <col min="12" max="12" width="9.88671875" style="25" customWidth="1"/>
    <col min="13" max="13" width="4.44140625" style="26" bestFit="1" customWidth="1"/>
    <col min="14" max="14" width="7.109375" style="28" customWidth="1"/>
    <col min="15" max="15" width="8.6640625" style="29" customWidth="1"/>
    <col min="16" max="16384" width="8.88671875" style="25"/>
  </cols>
  <sheetData>
    <row r="1" spans="1:15" ht="17.100000000000001" customHeight="1" x14ac:dyDescent="0.2"/>
    <row r="2" spans="1:15" ht="17.100000000000001" customHeight="1" x14ac:dyDescent="0.2"/>
    <row r="3" spans="1:15" ht="17.100000000000001" customHeight="1" x14ac:dyDescent="0.2"/>
    <row r="4" spans="1:15" ht="17.100000000000001" customHeight="1" x14ac:dyDescent="0.2">
      <c r="B4" s="30" t="s">
        <v>2709</v>
      </c>
      <c r="D4" s="81"/>
    </row>
    <row r="5" spans="1:15" ht="16.5" customHeight="1" x14ac:dyDescent="0.2">
      <c r="A5" s="31" t="s">
        <v>386</v>
      </c>
      <c r="B5" s="32"/>
      <c r="C5" s="33" t="s">
        <v>387</v>
      </c>
      <c r="D5" s="34" t="s">
        <v>388</v>
      </c>
      <c r="E5" s="34"/>
      <c r="F5" s="34"/>
      <c r="G5" s="34"/>
      <c r="H5" s="35"/>
      <c r="I5" s="34"/>
      <c r="J5" s="34"/>
      <c r="K5" s="35"/>
      <c r="L5" s="34"/>
      <c r="M5" s="35"/>
      <c r="N5" s="36" t="s">
        <v>389</v>
      </c>
      <c r="O5" s="33" t="s">
        <v>390</v>
      </c>
    </row>
    <row r="6" spans="1:15" ht="16.5" customHeight="1" x14ac:dyDescent="0.2">
      <c r="A6" s="37" t="s">
        <v>391</v>
      </c>
      <c r="B6" s="37" t="s">
        <v>392</v>
      </c>
      <c r="C6" s="38"/>
      <c r="D6" s="40"/>
      <c r="E6" s="40"/>
      <c r="F6" s="40"/>
      <c r="G6" s="40"/>
      <c r="H6" s="41"/>
      <c r="I6" s="40"/>
      <c r="J6" s="40"/>
      <c r="K6" s="41"/>
      <c r="L6" s="40"/>
      <c r="M6" s="41"/>
      <c r="N6" s="42" t="s">
        <v>393</v>
      </c>
      <c r="O6" s="43" t="s">
        <v>394</v>
      </c>
    </row>
    <row r="7" spans="1:15" ht="16.5" customHeight="1" x14ac:dyDescent="0.2">
      <c r="A7" s="44">
        <v>1</v>
      </c>
      <c r="B7" s="44">
        <v>7383</v>
      </c>
      <c r="C7" s="45" t="s">
        <v>5776</v>
      </c>
      <c r="D7" s="327" t="s">
        <v>395</v>
      </c>
      <c r="E7" s="390"/>
      <c r="F7" s="47"/>
      <c r="I7" s="55"/>
      <c r="J7" s="49"/>
      <c r="K7" s="50"/>
      <c r="L7" s="47"/>
      <c r="N7" s="51">
        <v>69</v>
      </c>
      <c r="O7" s="52" t="s">
        <v>396</v>
      </c>
    </row>
    <row r="8" spans="1:15" ht="16.5" customHeight="1" x14ac:dyDescent="0.2">
      <c r="A8" s="53">
        <v>1</v>
      </c>
      <c r="B8" s="53">
        <v>7384</v>
      </c>
      <c r="C8" s="85" t="s">
        <v>5777</v>
      </c>
      <c r="D8" s="391"/>
      <c r="E8" s="390"/>
      <c r="F8" s="55"/>
      <c r="G8" s="49"/>
      <c r="H8" s="50"/>
      <c r="I8" s="248" t="s">
        <v>397</v>
      </c>
      <c r="J8" s="205" t="s">
        <v>398</v>
      </c>
      <c r="K8" s="58">
        <v>1</v>
      </c>
      <c r="L8" s="47"/>
      <c r="N8" s="59">
        <v>69</v>
      </c>
      <c r="O8" s="60"/>
    </row>
    <row r="9" spans="1:15" ht="16.5" customHeight="1" x14ac:dyDescent="0.2">
      <c r="A9" s="53">
        <v>1</v>
      </c>
      <c r="B9" s="53">
        <v>7385</v>
      </c>
      <c r="C9" s="85" t="s">
        <v>5778</v>
      </c>
      <c r="D9" s="391"/>
      <c r="E9" s="390"/>
      <c r="F9" s="329" t="s">
        <v>399</v>
      </c>
      <c r="G9" s="210" t="s">
        <v>398</v>
      </c>
      <c r="H9" s="62">
        <v>0.9</v>
      </c>
      <c r="I9" s="145"/>
      <c r="J9" s="57"/>
      <c r="K9" s="58"/>
      <c r="L9" s="47"/>
      <c r="N9" s="59">
        <v>62</v>
      </c>
      <c r="O9" s="60"/>
    </row>
    <row r="10" spans="1:15" ht="16.5" customHeight="1" x14ac:dyDescent="0.2">
      <c r="A10" s="53">
        <v>1</v>
      </c>
      <c r="B10" s="53">
        <v>7386</v>
      </c>
      <c r="C10" s="85" t="s">
        <v>5779</v>
      </c>
      <c r="D10" s="246">
        <v>69</v>
      </c>
      <c r="E10" s="23" t="s">
        <v>394</v>
      </c>
      <c r="F10" s="330"/>
      <c r="G10" s="49"/>
      <c r="H10" s="50"/>
      <c r="I10" s="248" t="s">
        <v>397</v>
      </c>
      <c r="J10" s="205" t="s">
        <v>398</v>
      </c>
      <c r="K10" s="58">
        <v>1</v>
      </c>
      <c r="L10" s="47"/>
      <c r="N10" s="59">
        <v>62</v>
      </c>
      <c r="O10" s="60"/>
    </row>
    <row r="11" spans="1:15" ht="16.5" customHeight="1" x14ac:dyDescent="0.2">
      <c r="A11" s="63">
        <v>1</v>
      </c>
      <c r="B11" s="63" t="s">
        <v>2137</v>
      </c>
      <c r="C11" s="87" t="s">
        <v>5780</v>
      </c>
      <c r="D11" s="83"/>
      <c r="F11" s="65"/>
      <c r="G11" s="66"/>
      <c r="H11" s="67"/>
      <c r="I11" s="236"/>
      <c r="J11" s="69"/>
      <c r="K11" s="70"/>
      <c r="L11" s="331" t="s">
        <v>400</v>
      </c>
      <c r="M11" s="332"/>
      <c r="N11" s="71">
        <v>48</v>
      </c>
      <c r="O11" s="72"/>
    </row>
    <row r="12" spans="1:15" ht="16.5" customHeight="1" x14ac:dyDescent="0.2">
      <c r="A12" s="63">
        <v>1</v>
      </c>
      <c r="B12" s="63" t="s">
        <v>2138</v>
      </c>
      <c r="C12" s="87" t="s">
        <v>5781</v>
      </c>
      <c r="D12" s="83"/>
      <c r="F12" s="73"/>
      <c r="G12" s="74"/>
      <c r="H12" s="75"/>
      <c r="I12" s="251" t="s">
        <v>397</v>
      </c>
      <c r="J12" s="207" t="s">
        <v>398</v>
      </c>
      <c r="K12" s="70">
        <v>1</v>
      </c>
      <c r="L12" s="333"/>
      <c r="M12" s="334"/>
      <c r="N12" s="71">
        <v>48</v>
      </c>
      <c r="O12" s="72"/>
    </row>
    <row r="13" spans="1:15" ht="16.5" customHeight="1" x14ac:dyDescent="0.2">
      <c r="A13" s="63">
        <v>1</v>
      </c>
      <c r="B13" s="63" t="s">
        <v>2139</v>
      </c>
      <c r="C13" s="87" t="s">
        <v>5782</v>
      </c>
      <c r="D13" s="83"/>
      <c r="F13" s="335" t="s">
        <v>399</v>
      </c>
      <c r="G13" s="211" t="s">
        <v>398</v>
      </c>
      <c r="H13" s="67">
        <v>0.9</v>
      </c>
      <c r="I13" s="236"/>
      <c r="J13" s="69"/>
      <c r="K13" s="70"/>
      <c r="L13" s="333"/>
      <c r="M13" s="334"/>
      <c r="N13" s="71">
        <v>43</v>
      </c>
      <c r="O13" s="72"/>
    </row>
    <row r="14" spans="1:15" ht="16.5" customHeight="1" x14ac:dyDescent="0.2">
      <c r="A14" s="63">
        <v>1</v>
      </c>
      <c r="B14" s="63" t="s">
        <v>2140</v>
      </c>
      <c r="C14" s="87" t="s">
        <v>5783</v>
      </c>
      <c r="D14" s="83"/>
      <c r="F14" s="336"/>
      <c r="G14" s="74"/>
      <c r="H14" s="75"/>
      <c r="I14" s="251" t="s">
        <v>397</v>
      </c>
      <c r="J14" s="207" t="s">
        <v>398</v>
      </c>
      <c r="K14" s="70">
        <v>1</v>
      </c>
      <c r="L14" s="227" t="s">
        <v>398</v>
      </c>
      <c r="M14" s="75">
        <v>0.7</v>
      </c>
      <c r="N14" s="71">
        <v>43</v>
      </c>
      <c r="O14" s="72"/>
    </row>
    <row r="15" spans="1:15" ht="16.5" customHeight="1" x14ac:dyDescent="0.2">
      <c r="A15" s="53">
        <v>1</v>
      </c>
      <c r="B15" s="53">
        <v>7387</v>
      </c>
      <c r="C15" s="85" t="s">
        <v>5784</v>
      </c>
      <c r="D15" s="325" t="s">
        <v>401</v>
      </c>
      <c r="E15" s="394"/>
      <c r="F15" s="77"/>
      <c r="G15" s="61"/>
      <c r="H15" s="62"/>
      <c r="I15" s="145"/>
      <c r="J15" s="57"/>
      <c r="K15" s="58"/>
      <c r="L15" s="77"/>
      <c r="M15" s="62"/>
      <c r="N15" s="59">
        <v>138</v>
      </c>
      <c r="O15" s="60"/>
    </row>
    <row r="16" spans="1:15" ht="16.5" customHeight="1" x14ac:dyDescent="0.2">
      <c r="A16" s="53">
        <v>1</v>
      </c>
      <c r="B16" s="53">
        <v>7388</v>
      </c>
      <c r="C16" s="85" t="s">
        <v>5785</v>
      </c>
      <c r="D16" s="391"/>
      <c r="E16" s="390"/>
      <c r="F16" s="55"/>
      <c r="G16" s="49"/>
      <c r="H16" s="50"/>
      <c r="I16" s="248" t="s">
        <v>397</v>
      </c>
      <c r="J16" s="205" t="s">
        <v>398</v>
      </c>
      <c r="K16" s="58">
        <v>1</v>
      </c>
      <c r="L16" s="47"/>
      <c r="N16" s="59">
        <v>138</v>
      </c>
      <c r="O16" s="60"/>
    </row>
    <row r="17" spans="1:15" ht="16.5" customHeight="1" x14ac:dyDescent="0.2">
      <c r="A17" s="53">
        <v>1</v>
      </c>
      <c r="B17" s="53">
        <v>7389</v>
      </c>
      <c r="C17" s="85" t="s">
        <v>5786</v>
      </c>
      <c r="D17" s="391"/>
      <c r="E17" s="390"/>
      <c r="F17" s="329" t="s">
        <v>399</v>
      </c>
      <c r="G17" s="210" t="s">
        <v>398</v>
      </c>
      <c r="H17" s="62">
        <v>0.9</v>
      </c>
      <c r="I17" s="145"/>
      <c r="J17" s="57"/>
      <c r="K17" s="58"/>
      <c r="L17" s="47"/>
      <c r="N17" s="59">
        <v>124</v>
      </c>
      <c r="O17" s="60"/>
    </row>
    <row r="18" spans="1:15" ht="16.5" customHeight="1" x14ac:dyDescent="0.2">
      <c r="A18" s="53">
        <v>1</v>
      </c>
      <c r="B18" s="53">
        <v>7390</v>
      </c>
      <c r="C18" s="85" t="s">
        <v>5787</v>
      </c>
      <c r="D18" s="246">
        <v>138</v>
      </c>
      <c r="E18" s="23" t="s">
        <v>394</v>
      </c>
      <c r="F18" s="330"/>
      <c r="G18" s="49"/>
      <c r="H18" s="50"/>
      <c r="I18" s="248" t="s">
        <v>397</v>
      </c>
      <c r="J18" s="205" t="s">
        <v>398</v>
      </c>
      <c r="K18" s="58">
        <v>1</v>
      </c>
      <c r="L18" s="47"/>
      <c r="N18" s="59">
        <v>124</v>
      </c>
      <c r="O18" s="60"/>
    </row>
    <row r="19" spans="1:15" ht="16.5" customHeight="1" x14ac:dyDescent="0.2">
      <c r="A19" s="63">
        <v>1</v>
      </c>
      <c r="B19" s="63" t="s">
        <v>2141</v>
      </c>
      <c r="C19" s="87" t="s">
        <v>5788</v>
      </c>
      <c r="D19" s="83"/>
      <c r="F19" s="65"/>
      <c r="G19" s="66"/>
      <c r="H19" s="67"/>
      <c r="I19" s="236"/>
      <c r="J19" s="69"/>
      <c r="K19" s="70"/>
      <c r="L19" s="331" t="s">
        <v>400</v>
      </c>
      <c r="M19" s="332"/>
      <c r="N19" s="71">
        <v>97</v>
      </c>
      <c r="O19" s="72"/>
    </row>
    <row r="20" spans="1:15" ht="16.5" customHeight="1" x14ac:dyDescent="0.2">
      <c r="A20" s="63">
        <v>1</v>
      </c>
      <c r="B20" s="63" t="s">
        <v>2142</v>
      </c>
      <c r="C20" s="87" t="s">
        <v>5789</v>
      </c>
      <c r="D20" s="83"/>
      <c r="F20" s="73"/>
      <c r="G20" s="74"/>
      <c r="H20" s="75"/>
      <c r="I20" s="251" t="s">
        <v>397</v>
      </c>
      <c r="J20" s="207" t="s">
        <v>398</v>
      </c>
      <c r="K20" s="70">
        <v>1</v>
      </c>
      <c r="L20" s="333"/>
      <c r="M20" s="334"/>
      <c r="N20" s="71">
        <v>97</v>
      </c>
      <c r="O20" s="72"/>
    </row>
    <row r="21" spans="1:15" ht="16.5" customHeight="1" x14ac:dyDescent="0.2">
      <c r="A21" s="63">
        <v>1</v>
      </c>
      <c r="B21" s="63" t="s">
        <v>2143</v>
      </c>
      <c r="C21" s="87" t="s">
        <v>5790</v>
      </c>
      <c r="D21" s="83"/>
      <c r="F21" s="335" t="s">
        <v>399</v>
      </c>
      <c r="G21" s="211" t="s">
        <v>398</v>
      </c>
      <c r="H21" s="67">
        <v>0.9</v>
      </c>
      <c r="I21" s="236"/>
      <c r="J21" s="69"/>
      <c r="K21" s="70"/>
      <c r="L21" s="333"/>
      <c r="M21" s="334"/>
      <c r="N21" s="71">
        <v>87</v>
      </c>
      <c r="O21" s="72"/>
    </row>
    <row r="22" spans="1:15" ht="16.5" customHeight="1" x14ac:dyDescent="0.2">
      <c r="A22" s="63">
        <v>1</v>
      </c>
      <c r="B22" s="63" t="s">
        <v>2144</v>
      </c>
      <c r="C22" s="87" t="s">
        <v>5791</v>
      </c>
      <c r="D22" s="83"/>
      <c r="F22" s="336"/>
      <c r="G22" s="74"/>
      <c r="H22" s="75"/>
      <c r="I22" s="251" t="s">
        <v>397</v>
      </c>
      <c r="J22" s="207" t="s">
        <v>398</v>
      </c>
      <c r="K22" s="70">
        <v>1</v>
      </c>
      <c r="L22" s="227" t="s">
        <v>398</v>
      </c>
      <c r="M22" s="75">
        <v>0.7</v>
      </c>
      <c r="N22" s="71">
        <v>87</v>
      </c>
      <c r="O22" s="72"/>
    </row>
    <row r="23" spans="1:15" ht="16.5" customHeight="1" x14ac:dyDescent="0.2">
      <c r="A23" s="53">
        <v>1</v>
      </c>
      <c r="B23" s="53">
        <v>7391</v>
      </c>
      <c r="C23" s="85" t="s">
        <v>5792</v>
      </c>
      <c r="D23" s="325" t="s">
        <v>402</v>
      </c>
      <c r="E23" s="394"/>
      <c r="F23" s="77"/>
      <c r="G23" s="61"/>
      <c r="H23" s="62"/>
      <c r="I23" s="145"/>
      <c r="J23" s="57"/>
      <c r="K23" s="58"/>
      <c r="L23" s="77"/>
      <c r="M23" s="62"/>
      <c r="N23" s="59">
        <v>207</v>
      </c>
      <c r="O23" s="60"/>
    </row>
    <row r="24" spans="1:15" ht="16.5" customHeight="1" x14ac:dyDescent="0.2">
      <c r="A24" s="53">
        <v>1</v>
      </c>
      <c r="B24" s="53">
        <v>7392</v>
      </c>
      <c r="C24" s="85" t="s">
        <v>5793</v>
      </c>
      <c r="D24" s="391"/>
      <c r="E24" s="390"/>
      <c r="F24" s="55"/>
      <c r="G24" s="49"/>
      <c r="H24" s="50"/>
      <c r="I24" s="248" t="s">
        <v>397</v>
      </c>
      <c r="J24" s="205" t="s">
        <v>398</v>
      </c>
      <c r="K24" s="58">
        <v>1</v>
      </c>
      <c r="L24" s="47"/>
      <c r="N24" s="59">
        <v>207</v>
      </c>
      <c r="O24" s="60"/>
    </row>
    <row r="25" spans="1:15" ht="16.5" customHeight="1" x14ac:dyDescent="0.2">
      <c r="A25" s="53">
        <v>1</v>
      </c>
      <c r="B25" s="53">
        <v>7393</v>
      </c>
      <c r="C25" s="85" t="s">
        <v>5794</v>
      </c>
      <c r="D25" s="391"/>
      <c r="E25" s="390"/>
      <c r="F25" s="329" t="s">
        <v>399</v>
      </c>
      <c r="G25" s="210" t="s">
        <v>398</v>
      </c>
      <c r="H25" s="62">
        <v>0.9</v>
      </c>
      <c r="I25" s="145"/>
      <c r="J25" s="57"/>
      <c r="K25" s="58"/>
      <c r="L25" s="47"/>
      <c r="N25" s="59">
        <v>186</v>
      </c>
      <c r="O25" s="60"/>
    </row>
    <row r="26" spans="1:15" ht="16.5" customHeight="1" x14ac:dyDescent="0.2">
      <c r="A26" s="53">
        <v>1</v>
      </c>
      <c r="B26" s="53">
        <v>7394</v>
      </c>
      <c r="C26" s="85" t="s">
        <v>5795</v>
      </c>
      <c r="D26" s="246">
        <v>207</v>
      </c>
      <c r="E26" s="23" t="s">
        <v>394</v>
      </c>
      <c r="F26" s="330"/>
      <c r="G26" s="49"/>
      <c r="H26" s="50"/>
      <c r="I26" s="248" t="s">
        <v>397</v>
      </c>
      <c r="J26" s="205" t="s">
        <v>398</v>
      </c>
      <c r="K26" s="58">
        <v>1</v>
      </c>
      <c r="L26" s="47"/>
      <c r="N26" s="59">
        <v>186</v>
      </c>
      <c r="O26" s="60"/>
    </row>
    <row r="27" spans="1:15" ht="16.5" customHeight="1" x14ac:dyDescent="0.2">
      <c r="A27" s="63">
        <v>1</v>
      </c>
      <c r="B27" s="63" t="s">
        <v>2145</v>
      </c>
      <c r="C27" s="87" t="s">
        <v>5796</v>
      </c>
      <c r="D27" s="83"/>
      <c r="F27" s="65"/>
      <c r="G27" s="66"/>
      <c r="H27" s="67"/>
      <c r="I27" s="236"/>
      <c r="J27" s="69"/>
      <c r="K27" s="70"/>
      <c r="L27" s="331" t="s">
        <v>400</v>
      </c>
      <c r="M27" s="332"/>
      <c r="N27" s="71">
        <v>145</v>
      </c>
      <c r="O27" s="72"/>
    </row>
    <row r="28" spans="1:15" ht="16.5" customHeight="1" x14ac:dyDescent="0.2">
      <c r="A28" s="63">
        <v>1</v>
      </c>
      <c r="B28" s="63" t="s">
        <v>2146</v>
      </c>
      <c r="C28" s="87" t="s">
        <v>5797</v>
      </c>
      <c r="D28" s="83"/>
      <c r="F28" s="73"/>
      <c r="G28" s="74"/>
      <c r="H28" s="75"/>
      <c r="I28" s="251" t="s">
        <v>397</v>
      </c>
      <c r="J28" s="207" t="s">
        <v>398</v>
      </c>
      <c r="K28" s="70">
        <v>1</v>
      </c>
      <c r="L28" s="333"/>
      <c r="M28" s="334"/>
      <c r="N28" s="71">
        <v>145</v>
      </c>
      <c r="O28" s="72"/>
    </row>
    <row r="29" spans="1:15" ht="16.5" customHeight="1" x14ac:dyDescent="0.2">
      <c r="A29" s="63">
        <v>1</v>
      </c>
      <c r="B29" s="63" t="s">
        <v>2147</v>
      </c>
      <c r="C29" s="87" t="s">
        <v>5798</v>
      </c>
      <c r="D29" s="83"/>
      <c r="F29" s="335" t="s">
        <v>399</v>
      </c>
      <c r="G29" s="211" t="s">
        <v>398</v>
      </c>
      <c r="H29" s="67">
        <v>0.9</v>
      </c>
      <c r="I29" s="236"/>
      <c r="J29" s="69"/>
      <c r="K29" s="70"/>
      <c r="L29" s="333"/>
      <c r="M29" s="334"/>
      <c r="N29" s="71">
        <v>130</v>
      </c>
      <c r="O29" s="72"/>
    </row>
    <row r="30" spans="1:15" ht="16.5" customHeight="1" x14ac:dyDescent="0.2">
      <c r="A30" s="63">
        <v>1</v>
      </c>
      <c r="B30" s="63" t="s">
        <v>2148</v>
      </c>
      <c r="C30" s="87" t="s">
        <v>5799</v>
      </c>
      <c r="D30" s="83"/>
      <c r="F30" s="336"/>
      <c r="G30" s="74"/>
      <c r="H30" s="75"/>
      <c r="I30" s="251" t="s">
        <v>397</v>
      </c>
      <c r="J30" s="207" t="s">
        <v>398</v>
      </c>
      <c r="K30" s="70">
        <v>1</v>
      </c>
      <c r="L30" s="227" t="s">
        <v>398</v>
      </c>
      <c r="M30" s="75">
        <v>0.7</v>
      </c>
      <c r="N30" s="71">
        <v>130</v>
      </c>
      <c r="O30" s="72"/>
    </row>
    <row r="31" spans="1:15" ht="16.5" customHeight="1" x14ac:dyDescent="0.2">
      <c r="A31" s="53">
        <v>1</v>
      </c>
      <c r="B31" s="53">
        <v>7395</v>
      </c>
      <c r="C31" s="85" t="s">
        <v>5800</v>
      </c>
      <c r="D31" s="325" t="s">
        <v>403</v>
      </c>
      <c r="E31" s="394"/>
      <c r="F31" s="77"/>
      <c r="G31" s="61"/>
      <c r="H31" s="62"/>
      <c r="I31" s="145"/>
      <c r="J31" s="57"/>
      <c r="K31" s="58"/>
      <c r="L31" s="77"/>
      <c r="M31" s="62"/>
      <c r="N31" s="59">
        <v>276</v>
      </c>
      <c r="O31" s="60"/>
    </row>
    <row r="32" spans="1:15" ht="16.5" customHeight="1" x14ac:dyDescent="0.2">
      <c r="A32" s="53">
        <v>1</v>
      </c>
      <c r="B32" s="53">
        <v>7396</v>
      </c>
      <c r="C32" s="85" t="s">
        <v>5801</v>
      </c>
      <c r="D32" s="391"/>
      <c r="E32" s="390"/>
      <c r="F32" s="55"/>
      <c r="G32" s="49"/>
      <c r="H32" s="50"/>
      <c r="I32" s="248" t="s">
        <v>397</v>
      </c>
      <c r="J32" s="205" t="s">
        <v>398</v>
      </c>
      <c r="K32" s="58">
        <v>1</v>
      </c>
      <c r="L32" s="47"/>
      <c r="N32" s="59">
        <v>276</v>
      </c>
      <c r="O32" s="60"/>
    </row>
    <row r="33" spans="1:15" ht="16.5" customHeight="1" x14ac:dyDescent="0.2">
      <c r="A33" s="53">
        <v>1</v>
      </c>
      <c r="B33" s="53">
        <v>7397</v>
      </c>
      <c r="C33" s="85" t="s">
        <v>5802</v>
      </c>
      <c r="D33" s="391"/>
      <c r="E33" s="390"/>
      <c r="F33" s="329" t="s">
        <v>399</v>
      </c>
      <c r="G33" s="210" t="s">
        <v>398</v>
      </c>
      <c r="H33" s="62">
        <v>0.9</v>
      </c>
      <c r="I33" s="145"/>
      <c r="J33" s="57"/>
      <c r="K33" s="58"/>
      <c r="L33" s="47"/>
      <c r="N33" s="59">
        <v>248</v>
      </c>
      <c r="O33" s="60"/>
    </row>
    <row r="34" spans="1:15" ht="16.5" customHeight="1" x14ac:dyDescent="0.2">
      <c r="A34" s="53">
        <v>1</v>
      </c>
      <c r="B34" s="53">
        <v>7398</v>
      </c>
      <c r="C34" s="85" t="s">
        <v>5803</v>
      </c>
      <c r="D34" s="246">
        <v>276</v>
      </c>
      <c r="E34" s="23" t="s">
        <v>394</v>
      </c>
      <c r="F34" s="330"/>
      <c r="G34" s="49"/>
      <c r="H34" s="50"/>
      <c r="I34" s="248" t="s">
        <v>397</v>
      </c>
      <c r="J34" s="205" t="s">
        <v>398</v>
      </c>
      <c r="K34" s="58">
        <v>1</v>
      </c>
      <c r="L34" s="47"/>
      <c r="N34" s="59">
        <v>248</v>
      </c>
      <c r="O34" s="60"/>
    </row>
    <row r="35" spans="1:15" ht="16.5" customHeight="1" x14ac:dyDescent="0.2">
      <c r="A35" s="63">
        <v>1</v>
      </c>
      <c r="B35" s="63" t="s">
        <v>2149</v>
      </c>
      <c r="C35" s="87" t="s">
        <v>5804</v>
      </c>
      <c r="D35" s="83"/>
      <c r="F35" s="65"/>
      <c r="G35" s="66"/>
      <c r="H35" s="67"/>
      <c r="I35" s="236"/>
      <c r="J35" s="69"/>
      <c r="K35" s="70"/>
      <c r="L35" s="331" t="s">
        <v>400</v>
      </c>
      <c r="M35" s="332"/>
      <c r="N35" s="71">
        <v>193</v>
      </c>
      <c r="O35" s="72"/>
    </row>
    <row r="36" spans="1:15" ht="16.5" customHeight="1" x14ac:dyDescent="0.2">
      <c r="A36" s="63">
        <v>1</v>
      </c>
      <c r="B36" s="63" t="s">
        <v>2150</v>
      </c>
      <c r="C36" s="87" t="s">
        <v>5805</v>
      </c>
      <c r="D36" s="83"/>
      <c r="F36" s="73"/>
      <c r="G36" s="74"/>
      <c r="H36" s="75"/>
      <c r="I36" s="251" t="s">
        <v>397</v>
      </c>
      <c r="J36" s="207" t="s">
        <v>398</v>
      </c>
      <c r="K36" s="70">
        <v>1</v>
      </c>
      <c r="L36" s="333"/>
      <c r="M36" s="334"/>
      <c r="N36" s="71">
        <v>193</v>
      </c>
      <c r="O36" s="72"/>
    </row>
    <row r="37" spans="1:15" ht="16.5" customHeight="1" x14ac:dyDescent="0.2">
      <c r="A37" s="63">
        <v>1</v>
      </c>
      <c r="B37" s="63" t="s">
        <v>2151</v>
      </c>
      <c r="C37" s="87" t="s">
        <v>5806</v>
      </c>
      <c r="D37" s="83"/>
      <c r="F37" s="335" t="s">
        <v>399</v>
      </c>
      <c r="G37" s="211" t="s">
        <v>398</v>
      </c>
      <c r="H37" s="67">
        <v>0.9</v>
      </c>
      <c r="I37" s="236"/>
      <c r="J37" s="69"/>
      <c r="K37" s="70"/>
      <c r="L37" s="333"/>
      <c r="M37" s="334"/>
      <c r="N37" s="71">
        <v>174</v>
      </c>
      <c r="O37" s="72"/>
    </row>
    <row r="38" spans="1:15" ht="16.5" customHeight="1" x14ac:dyDescent="0.2">
      <c r="A38" s="63">
        <v>1</v>
      </c>
      <c r="B38" s="63" t="s">
        <v>2152</v>
      </c>
      <c r="C38" s="87" t="s">
        <v>5807</v>
      </c>
      <c r="D38" s="83"/>
      <c r="F38" s="336"/>
      <c r="G38" s="74"/>
      <c r="H38" s="75"/>
      <c r="I38" s="251" t="s">
        <v>397</v>
      </c>
      <c r="J38" s="207" t="s">
        <v>398</v>
      </c>
      <c r="K38" s="70">
        <v>1</v>
      </c>
      <c r="L38" s="227" t="s">
        <v>398</v>
      </c>
      <c r="M38" s="75">
        <v>0.7</v>
      </c>
      <c r="N38" s="71">
        <v>174</v>
      </c>
      <c r="O38" s="72"/>
    </row>
    <row r="39" spans="1:15" ht="16.5" customHeight="1" x14ac:dyDescent="0.2">
      <c r="A39" s="53">
        <v>1</v>
      </c>
      <c r="B39" s="53">
        <v>7399</v>
      </c>
      <c r="C39" s="85" t="s">
        <v>5808</v>
      </c>
      <c r="D39" s="325" t="s">
        <v>404</v>
      </c>
      <c r="E39" s="394"/>
      <c r="F39" s="77"/>
      <c r="G39" s="61"/>
      <c r="H39" s="62"/>
      <c r="I39" s="145"/>
      <c r="J39" s="57"/>
      <c r="K39" s="58"/>
      <c r="L39" s="77"/>
      <c r="M39" s="62"/>
      <c r="N39" s="59">
        <v>345</v>
      </c>
      <c r="O39" s="60"/>
    </row>
    <row r="40" spans="1:15" ht="16.5" customHeight="1" x14ac:dyDescent="0.2">
      <c r="A40" s="53">
        <v>1</v>
      </c>
      <c r="B40" s="53">
        <v>7400</v>
      </c>
      <c r="C40" s="85" t="s">
        <v>5809</v>
      </c>
      <c r="D40" s="391"/>
      <c r="E40" s="390"/>
      <c r="F40" s="55"/>
      <c r="G40" s="49"/>
      <c r="H40" s="50"/>
      <c r="I40" s="248" t="s">
        <v>397</v>
      </c>
      <c r="J40" s="205" t="s">
        <v>398</v>
      </c>
      <c r="K40" s="58">
        <v>1</v>
      </c>
      <c r="L40" s="47"/>
      <c r="N40" s="59">
        <v>345</v>
      </c>
      <c r="O40" s="60"/>
    </row>
    <row r="41" spans="1:15" ht="16.5" customHeight="1" x14ac:dyDescent="0.2">
      <c r="A41" s="53">
        <v>1</v>
      </c>
      <c r="B41" s="53">
        <v>7401</v>
      </c>
      <c r="C41" s="85" t="s">
        <v>5810</v>
      </c>
      <c r="D41" s="391"/>
      <c r="E41" s="390"/>
      <c r="F41" s="329" t="s">
        <v>399</v>
      </c>
      <c r="G41" s="210" t="s">
        <v>398</v>
      </c>
      <c r="H41" s="62">
        <v>0.9</v>
      </c>
      <c r="I41" s="145"/>
      <c r="J41" s="57"/>
      <c r="K41" s="58"/>
      <c r="L41" s="47"/>
      <c r="N41" s="59">
        <v>311</v>
      </c>
      <c r="O41" s="60"/>
    </row>
    <row r="42" spans="1:15" ht="16.5" customHeight="1" x14ac:dyDescent="0.2">
      <c r="A42" s="53">
        <v>1</v>
      </c>
      <c r="B42" s="53">
        <v>7402</v>
      </c>
      <c r="C42" s="85" t="s">
        <v>5811</v>
      </c>
      <c r="D42" s="246">
        <v>345</v>
      </c>
      <c r="E42" s="23" t="s">
        <v>394</v>
      </c>
      <c r="F42" s="330"/>
      <c r="G42" s="49"/>
      <c r="H42" s="50"/>
      <c r="I42" s="248" t="s">
        <v>397</v>
      </c>
      <c r="J42" s="205" t="s">
        <v>398</v>
      </c>
      <c r="K42" s="58">
        <v>1</v>
      </c>
      <c r="L42" s="47"/>
      <c r="N42" s="59">
        <v>311</v>
      </c>
      <c r="O42" s="60"/>
    </row>
    <row r="43" spans="1:15" ht="16.5" customHeight="1" x14ac:dyDescent="0.2">
      <c r="A43" s="63">
        <v>1</v>
      </c>
      <c r="B43" s="63" t="s">
        <v>2153</v>
      </c>
      <c r="C43" s="87" t="s">
        <v>5812</v>
      </c>
      <c r="D43" s="83"/>
      <c r="F43" s="65"/>
      <c r="G43" s="66"/>
      <c r="H43" s="67"/>
      <c r="I43" s="236"/>
      <c r="J43" s="69"/>
      <c r="K43" s="70"/>
      <c r="L43" s="331" t="s">
        <v>400</v>
      </c>
      <c r="M43" s="332"/>
      <c r="N43" s="71">
        <v>242</v>
      </c>
      <c r="O43" s="72"/>
    </row>
    <row r="44" spans="1:15" ht="16.5" customHeight="1" x14ac:dyDescent="0.2">
      <c r="A44" s="63">
        <v>1</v>
      </c>
      <c r="B44" s="63" t="s">
        <v>2154</v>
      </c>
      <c r="C44" s="87" t="s">
        <v>5813</v>
      </c>
      <c r="D44" s="83"/>
      <c r="F44" s="73"/>
      <c r="G44" s="74"/>
      <c r="H44" s="75"/>
      <c r="I44" s="251" t="s">
        <v>397</v>
      </c>
      <c r="J44" s="207" t="s">
        <v>398</v>
      </c>
      <c r="K44" s="70">
        <v>1</v>
      </c>
      <c r="L44" s="333"/>
      <c r="M44" s="334"/>
      <c r="N44" s="71">
        <v>242</v>
      </c>
      <c r="O44" s="72"/>
    </row>
    <row r="45" spans="1:15" ht="16.5" customHeight="1" x14ac:dyDescent="0.2">
      <c r="A45" s="63">
        <v>1</v>
      </c>
      <c r="B45" s="63" t="s">
        <v>2155</v>
      </c>
      <c r="C45" s="87" t="s">
        <v>5814</v>
      </c>
      <c r="D45" s="83"/>
      <c r="F45" s="335" t="s">
        <v>399</v>
      </c>
      <c r="G45" s="211" t="s">
        <v>398</v>
      </c>
      <c r="H45" s="67">
        <v>0.9</v>
      </c>
      <c r="I45" s="236"/>
      <c r="J45" s="69"/>
      <c r="K45" s="70"/>
      <c r="L45" s="333"/>
      <c r="M45" s="334"/>
      <c r="N45" s="71">
        <v>218</v>
      </c>
      <c r="O45" s="72"/>
    </row>
    <row r="46" spans="1:15" ht="16.5" customHeight="1" x14ac:dyDescent="0.2">
      <c r="A46" s="63">
        <v>1</v>
      </c>
      <c r="B46" s="63" t="s">
        <v>2156</v>
      </c>
      <c r="C46" s="87" t="s">
        <v>5815</v>
      </c>
      <c r="D46" s="83"/>
      <c r="F46" s="336"/>
      <c r="G46" s="74"/>
      <c r="H46" s="75"/>
      <c r="I46" s="251" t="s">
        <v>397</v>
      </c>
      <c r="J46" s="207" t="s">
        <v>398</v>
      </c>
      <c r="K46" s="70">
        <v>1</v>
      </c>
      <c r="L46" s="227" t="s">
        <v>398</v>
      </c>
      <c r="M46" s="75">
        <v>0.7</v>
      </c>
      <c r="N46" s="71">
        <v>218</v>
      </c>
      <c r="O46" s="72"/>
    </row>
    <row r="47" spans="1:15" ht="16.5" customHeight="1" x14ac:dyDescent="0.2">
      <c r="A47" s="53">
        <v>1</v>
      </c>
      <c r="B47" s="53">
        <v>7403</v>
      </c>
      <c r="C47" s="85" t="s">
        <v>5816</v>
      </c>
      <c r="D47" s="325" t="s">
        <v>405</v>
      </c>
      <c r="E47" s="394"/>
      <c r="F47" s="77"/>
      <c r="G47" s="61"/>
      <c r="H47" s="62"/>
      <c r="I47" s="145"/>
      <c r="J47" s="57"/>
      <c r="K47" s="58"/>
      <c r="L47" s="77"/>
      <c r="M47" s="62"/>
      <c r="N47" s="59">
        <v>414</v>
      </c>
      <c r="O47" s="60"/>
    </row>
    <row r="48" spans="1:15" ht="16.5" customHeight="1" x14ac:dyDescent="0.2">
      <c r="A48" s="53">
        <v>1</v>
      </c>
      <c r="B48" s="53">
        <v>7404</v>
      </c>
      <c r="C48" s="85" t="s">
        <v>5817</v>
      </c>
      <c r="D48" s="391"/>
      <c r="E48" s="390"/>
      <c r="F48" s="55"/>
      <c r="G48" s="49"/>
      <c r="H48" s="50"/>
      <c r="I48" s="248" t="s">
        <v>397</v>
      </c>
      <c r="J48" s="205" t="s">
        <v>398</v>
      </c>
      <c r="K48" s="58">
        <v>1</v>
      </c>
      <c r="L48" s="47"/>
      <c r="N48" s="59">
        <v>414</v>
      </c>
      <c r="O48" s="60"/>
    </row>
    <row r="49" spans="1:15" ht="16.5" customHeight="1" x14ac:dyDescent="0.2">
      <c r="A49" s="53">
        <v>1</v>
      </c>
      <c r="B49" s="53">
        <v>7405</v>
      </c>
      <c r="C49" s="85" t="s">
        <v>5818</v>
      </c>
      <c r="D49" s="391"/>
      <c r="E49" s="390"/>
      <c r="F49" s="329" t="s">
        <v>399</v>
      </c>
      <c r="G49" s="210" t="s">
        <v>398</v>
      </c>
      <c r="H49" s="62">
        <v>0.9</v>
      </c>
      <c r="I49" s="145"/>
      <c r="J49" s="57"/>
      <c r="K49" s="58"/>
      <c r="L49" s="47"/>
      <c r="N49" s="59">
        <v>373</v>
      </c>
      <c r="O49" s="60"/>
    </row>
    <row r="50" spans="1:15" ht="16.5" customHeight="1" x14ac:dyDescent="0.2">
      <c r="A50" s="53">
        <v>1</v>
      </c>
      <c r="B50" s="53">
        <v>7406</v>
      </c>
      <c r="C50" s="85" t="s">
        <v>5819</v>
      </c>
      <c r="D50" s="246">
        <v>414</v>
      </c>
      <c r="E50" s="23" t="s">
        <v>394</v>
      </c>
      <c r="F50" s="330"/>
      <c r="G50" s="49"/>
      <c r="H50" s="50"/>
      <c r="I50" s="248" t="s">
        <v>397</v>
      </c>
      <c r="J50" s="205" t="s">
        <v>398</v>
      </c>
      <c r="K50" s="58">
        <v>1</v>
      </c>
      <c r="L50" s="47"/>
      <c r="N50" s="59">
        <v>373</v>
      </c>
      <c r="O50" s="60"/>
    </row>
    <row r="51" spans="1:15" ht="16.5" customHeight="1" x14ac:dyDescent="0.2">
      <c r="A51" s="63">
        <v>1</v>
      </c>
      <c r="B51" s="63" t="s">
        <v>2157</v>
      </c>
      <c r="C51" s="87" t="s">
        <v>5820</v>
      </c>
      <c r="D51" s="83"/>
      <c r="F51" s="65"/>
      <c r="G51" s="66"/>
      <c r="H51" s="67"/>
      <c r="I51" s="236"/>
      <c r="J51" s="69"/>
      <c r="K51" s="70"/>
      <c r="L51" s="331" t="s">
        <v>400</v>
      </c>
      <c r="M51" s="332"/>
      <c r="N51" s="71">
        <v>290</v>
      </c>
      <c r="O51" s="72"/>
    </row>
    <row r="52" spans="1:15" ht="16.5" customHeight="1" x14ac:dyDescent="0.2">
      <c r="A52" s="63">
        <v>1</v>
      </c>
      <c r="B52" s="63" t="s">
        <v>2158</v>
      </c>
      <c r="C52" s="87" t="s">
        <v>5821</v>
      </c>
      <c r="D52" s="83"/>
      <c r="F52" s="73"/>
      <c r="G52" s="74"/>
      <c r="H52" s="75"/>
      <c r="I52" s="251" t="s">
        <v>397</v>
      </c>
      <c r="J52" s="207" t="s">
        <v>398</v>
      </c>
      <c r="K52" s="70">
        <v>1</v>
      </c>
      <c r="L52" s="333"/>
      <c r="M52" s="334"/>
      <c r="N52" s="71">
        <v>290</v>
      </c>
      <c r="O52" s="72"/>
    </row>
    <row r="53" spans="1:15" ht="16.5" customHeight="1" x14ac:dyDescent="0.2">
      <c r="A53" s="63">
        <v>1</v>
      </c>
      <c r="B53" s="63" t="s">
        <v>2159</v>
      </c>
      <c r="C53" s="87" t="s">
        <v>5822</v>
      </c>
      <c r="D53" s="83"/>
      <c r="F53" s="335" t="s">
        <v>399</v>
      </c>
      <c r="G53" s="211" t="s">
        <v>398</v>
      </c>
      <c r="H53" s="67">
        <v>0.9</v>
      </c>
      <c r="I53" s="236"/>
      <c r="J53" s="69"/>
      <c r="K53" s="70"/>
      <c r="L53" s="333"/>
      <c r="M53" s="334"/>
      <c r="N53" s="71">
        <v>261</v>
      </c>
      <c r="O53" s="72"/>
    </row>
    <row r="54" spans="1:15" ht="16.5" customHeight="1" x14ac:dyDescent="0.2">
      <c r="A54" s="63">
        <v>1</v>
      </c>
      <c r="B54" s="63" t="s">
        <v>2160</v>
      </c>
      <c r="C54" s="87" t="s">
        <v>5823</v>
      </c>
      <c r="D54" s="83"/>
      <c r="F54" s="336"/>
      <c r="G54" s="74"/>
      <c r="H54" s="75"/>
      <c r="I54" s="251" t="s">
        <v>397</v>
      </c>
      <c r="J54" s="207" t="s">
        <v>398</v>
      </c>
      <c r="K54" s="70">
        <v>1</v>
      </c>
      <c r="L54" s="227" t="s">
        <v>398</v>
      </c>
      <c r="M54" s="75">
        <v>0.7</v>
      </c>
      <c r="N54" s="71">
        <v>261</v>
      </c>
      <c r="O54" s="72"/>
    </row>
    <row r="55" spans="1:15" ht="16.5" customHeight="1" x14ac:dyDescent="0.2">
      <c r="A55" s="53">
        <v>1</v>
      </c>
      <c r="B55" s="53">
        <v>7407</v>
      </c>
      <c r="C55" s="85" t="s">
        <v>5824</v>
      </c>
      <c r="D55" s="325" t="s">
        <v>406</v>
      </c>
      <c r="E55" s="394"/>
      <c r="F55" s="77"/>
      <c r="G55" s="61"/>
      <c r="H55" s="62"/>
      <c r="I55" s="145"/>
      <c r="J55" s="57"/>
      <c r="K55" s="58"/>
      <c r="L55" s="77"/>
      <c r="M55" s="62"/>
      <c r="N55" s="59">
        <v>483</v>
      </c>
      <c r="O55" s="60"/>
    </row>
    <row r="56" spans="1:15" ht="16.5" customHeight="1" x14ac:dyDescent="0.2">
      <c r="A56" s="53">
        <v>1</v>
      </c>
      <c r="B56" s="53">
        <v>7408</v>
      </c>
      <c r="C56" s="85" t="s">
        <v>5825</v>
      </c>
      <c r="D56" s="391"/>
      <c r="E56" s="390"/>
      <c r="F56" s="55"/>
      <c r="G56" s="49"/>
      <c r="H56" s="50"/>
      <c r="I56" s="248" t="s">
        <v>397</v>
      </c>
      <c r="J56" s="205" t="s">
        <v>398</v>
      </c>
      <c r="K56" s="58">
        <v>1</v>
      </c>
      <c r="L56" s="47"/>
      <c r="N56" s="59">
        <v>483</v>
      </c>
      <c r="O56" s="60"/>
    </row>
    <row r="57" spans="1:15" ht="16.5" customHeight="1" x14ac:dyDescent="0.2">
      <c r="A57" s="53">
        <v>1</v>
      </c>
      <c r="B57" s="53">
        <v>7409</v>
      </c>
      <c r="C57" s="85" t="s">
        <v>5826</v>
      </c>
      <c r="D57" s="391"/>
      <c r="E57" s="390"/>
      <c r="F57" s="329" t="s">
        <v>399</v>
      </c>
      <c r="G57" s="210" t="s">
        <v>398</v>
      </c>
      <c r="H57" s="62">
        <v>0.9</v>
      </c>
      <c r="I57" s="145"/>
      <c r="J57" s="57"/>
      <c r="K57" s="58"/>
      <c r="L57" s="47"/>
      <c r="N57" s="59">
        <v>435</v>
      </c>
      <c r="O57" s="60"/>
    </row>
    <row r="58" spans="1:15" ht="16.5" customHeight="1" x14ac:dyDescent="0.2">
      <c r="A58" s="53">
        <v>1</v>
      </c>
      <c r="B58" s="53">
        <v>7410</v>
      </c>
      <c r="C58" s="85" t="s">
        <v>5827</v>
      </c>
      <c r="D58" s="246">
        <v>483</v>
      </c>
      <c r="E58" s="23" t="s">
        <v>394</v>
      </c>
      <c r="F58" s="330"/>
      <c r="G58" s="49"/>
      <c r="H58" s="50"/>
      <c r="I58" s="248" t="s">
        <v>397</v>
      </c>
      <c r="J58" s="205" t="s">
        <v>398</v>
      </c>
      <c r="K58" s="58">
        <v>1</v>
      </c>
      <c r="L58" s="47"/>
      <c r="N58" s="59">
        <v>435</v>
      </c>
      <c r="O58" s="60"/>
    </row>
    <row r="59" spans="1:15" ht="16.5" customHeight="1" x14ac:dyDescent="0.2">
      <c r="A59" s="63">
        <v>1</v>
      </c>
      <c r="B59" s="63" t="s">
        <v>2161</v>
      </c>
      <c r="C59" s="87" t="s">
        <v>5828</v>
      </c>
      <c r="D59" s="83"/>
      <c r="F59" s="65"/>
      <c r="G59" s="66"/>
      <c r="H59" s="67"/>
      <c r="I59" s="236"/>
      <c r="J59" s="69"/>
      <c r="K59" s="70"/>
      <c r="L59" s="331" t="s">
        <v>400</v>
      </c>
      <c r="M59" s="332"/>
      <c r="N59" s="71">
        <v>338</v>
      </c>
      <c r="O59" s="72"/>
    </row>
    <row r="60" spans="1:15" ht="16.5" customHeight="1" x14ac:dyDescent="0.2">
      <c r="A60" s="63">
        <v>1</v>
      </c>
      <c r="B60" s="63" t="s">
        <v>2162</v>
      </c>
      <c r="C60" s="87" t="s">
        <v>5829</v>
      </c>
      <c r="D60" s="83"/>
      <c r="F60" s="73"/>
      <c r="G60" s="74"/>
      <c r="H60" s="75"/>
      <c r="I60" s="251" t="s">
        <v>397</v>
      </c>
      <c r="J60" s="207" t="s">
        <v>398</v>
      </c>
      <c r="K60" s="70">
        <v>1</v>
      </c>
      <c r="L60" s="333"/>
      <c r="M60" s="334"/>
      <c r="N60" s="71">
        <v>338</v>
      </c>
      <c r="O60" s="72"/>
    </row>
    <row r="61" spans="1:15" ht="16.5" customHeight="1" x14ac:dyDescent="0.2">
      <c r="A61" s="63">
        <v>1</v>
      </c>
      <c r="B61" s="63" t="s">
        <v>2163</v>
      </c>
      <c r="C61" s="87" t="s">
        <v>5830</v>
      </c>
      <c r="D61" s="83"/>
      <c r="F61" s="335" t="s">
        <v>399</v>
      </c>
      <c r="G61" s="211" t="s">
        <v>398</v>
      </c>
      <c r="H61" s="67">
        <v>0.9</v>
      </c>
      <c r="I61" s="236"/>
      <c r="J61" s="69"/>
      <c r="K61" s="70"/>
      <c r="L61" s="333"/>
      <c r="M61" s="334"/>
      <c r="N61" s="71">
        <v>305</v>
      </c>
      <c r="O61" s="72"/>
    </row>
    <row r="62" spans="1:15" ht="16.5" customHeight="1" x14ac:dyDescent="0.2">
      <c r="A62" s="63">
        <v>1</v>
      </c>
      <c r="B62" s="63" t="s">
        <v>2164</v>
      </c>
      <c r="C62" s="87" t="s">
        <v>5831</v>
      </c>
      <c r="D62" s="83"/>
      <c r="F62" s="336"/>
      <c r="G62" s="74"/>
      <c r="H62" s="75"/>
      <c r="I62" s="251" t="s">
        <v>397</v>
      </c>
      <c r="J62" s="207" t="s">
        <v>398</v>
      </c>
      <c r="K62" s="70">
        <v>1</v>
      </c>
      <c r="L62" s="227" t="s">
        <v>398</v>
      </c>
      <c r="M62" s="75">
        <v>0.7</v>
      </c>
      <c r="N62" s="71">
        <v>305</v>
      </c>
      <c r="O62" s="72"/>
    </row>
    <row r="63" spans="1:15" ht="16.5" customHeight="1" x14ac:dyDescent="0.2">
      <c r="A63" s="53">
        <v>1</v>
      </c>
      <c r="B63" s="53">
        <v>7411</v>
      </c>
      <c r="C63" s="85" t="s">
        <v>5832</v>
      </c>
      <c r="D63" s="325" t="s">
        <v>488</v>
      </c>
      <c r="E63" s="394"/>
      <c r="F63" s="77"/>
      <c r="G63" s="61"/>
      <c r="H63" s="62"/>
      <c r="I63" s="145"/>
      <c r="J63" s="57"/>
      <c r="K63" s="58"/>
      <c r="L63" s="77"/>
      <c r="M63" s="62"/>
      <c r="N63" s="59">
        <v>552</v>
      </c>
      <c r="O63" s="60"/>
    </row>
    <row r="64" spans="1:15" ht="16.5" customHeight="1" x14ac:dyDescent="0.2">
      <c r="A64" s="53">
        <v>1</v>
      </c>
      <c r="B64" s="53">
        <v>7412</v>
      </c>
      <c r="C64" s="85" t="s">
        <v>5833</v>
      </c>
      <c r="D64" s="391"/>
      <c r="E64" s="390"/>
      <c r="F64" s="55"/>
      <c r="G64" s="49"/>
      <c r="H64" s="50"/>
      <c r="I64" s="248" t="s">
        <v>397</v>
      </c>
      <c r="J64" s="205" t="s">
        <v>398</v>
      </c>
      <c r="K64" s="58">
        <v>1</v>
      </c>
      <c r="L64" s="47"/>
      <c r="N64" s="59">
        <v>552</v>
      </c>
      <c r="O64" s="60"/>
    </row>
    <row r="65" spans="1:15" ht="16.5" customHeight="1" x14ac:dyDescent="0.2">
      <c r="A65" s="53">
        <v>1</v>
      </c>
      <c r="B65" s="53">
        <v>7413</v>
      </c>
      <c r="C65" s="85" t="s">
        <v>5834</v>
      </c>
      <c r="D65" s="391"/>
      <c r="E65" s="390"/>
      <c r="F65" s="329" t="s">
        <v>399</v>
      </c>
      <c r="G65" s="210" t="s">
        <v>398</v>
      </c>
      <c r="H65" s="62">
        <v>0.9</v>
      </c>
      <c r="I65" s="145"/>
      <c r="J65" s="57"/>
      <c r="K65" s="58"/>
      <c r="L65" s="47"/>
      <c r="N65" s="59">
        <v>497</v>
      </c>
      <c r="O65" s="60"/>
    </row>
    <row r="66" spans="1:15" ht="16.5" customHeight="1" x14ac:dyDescent="0.2">
      <c r="A66" s="53">
        <v>1</v>
      </c>
      <c r="B66" s="53">
        <v>7414</v>
      </c>
      <c r="C66" s="85" t="s">
        <v>5835</v>
      </c>
      <c r="D66" s="246">
        <v>552</v>
      </c>
      <c r="E66" s="23" t="s">
        <v>394</v>
      </c>
      <c r="F66" s="330"/>
      <c r="G66" s="49"/>
      <c r="H66" s="50"/>
      <c r="I66" s="248" t="s">
        <v>397</v>
      </c>
      <c r="J66" s="205" t="s">
        <v>398</v>
      </c>
      <c r="K66" s="58">
        <v>1</v>
      </c>
      <c r="L66" s="47"/>
      <c r="N66" s="59">
        <v>497</v>
      </c>
      <c r="O66" s="60"/>
    </row>
    <row r="67" spans="1:15" ht="16.5" customHeight="1" x14ac:dyDescent="0.2">
      <c r="A67" s="63">
        <v>1</v>
      </c>
      <c r="B67" s="63" t="s">
        <v>2165</v>
      </c>
      <c r="C67" s="87" t="s">
        <v>5836</v>
      </c>
      <c r="D67" s="83"/>
      <c r="F67" s="65"/>
      <c r="G67" s="66"/>
      <c r="H67" s="67"/>
      <c r="I67" s="236"/>
      <c r="J67" s="69"/>
      <c r="K67" s="70"/>
      <c r="L67" s="331" t="s">
        <v>400</v>
      </c>
      <c r="M67" s="332"/>
      <c r="N67" s="71">
        <v>386</v>
      </c>
      <c r="O67" s="72"/>
    </row>
    <row r="68" spans="1:15" ht="16.5" customHeight="1" x14ac:dyDescent="0.2">
      <c r="A68" s="63">
        <v>1</v>
      </c>
      <c r="B68" s="63" t="s">
        <v>2166</v>
      </c>
      <c r="C68" s="87" t="s">
        <v>5837</v>
      </c>
      <c r="D68" s="83"/>
      <c r="F68" s="73"/>
      <c r="G68" s="74"/>
      <c r="H68" s="75"/>
      <c r="I68" s="251" t="s">
        <v>397</v>
      </c>
      <c r="J68" s="207" t="s">
        <v>398</v>
      </c>
      <c r="K68" s="70">
        <v>1</v>
      </c>
      <c r="L68" s="333"/>
      <c r="M68" s="334"/>
      <c r="N68" s="71">
        <v>386</v>
      </c>
      <c r="O68" s="72"/>
    </row>
    <row r="69" spans="1:15" ht="16.5" customHeight="1" x14ac:dyDescent="0.2">
      <c r="A69" s="63">
        <v>1</v>
      </c>
      <c r="B69" s="63" t="s">
        <v>2167</v>
      </c>
      <c r="C69" s="87" t="s">
        <v>5838</v>
      </c>
      <c r="D69" s="83"/>
      <c r="F69" s="335" t="s">
        <v>399</v>
      </c>
      <c r="G69" s="211" t="s">
        <v>398</v>
      </c>
      <c r="H69" s="67">
        <v>0.9</v>
      </c>
      <c r="I69" s="236"/>
      <c r="J69" s="69"/>
      <c r="K69" s="70"/>
      <c r="L69" s="333"/>
      <c r="M69" s="334"/>
      <c r="N69" s="71">
        <v>348</v>
      </c>
      <c r="O69" s="72"/>
    </row>
    <row r="70" spans="1:15" ht="16.5" customHeight="1" x14ac:dyDescent="0.2">
      <c r="A70" s="63">
        <v>1</v>
      </c>
      <c r="B70" s="63" t="s">
        <v>2168</v>
      </c>
      <c r="C70" s="87" t="s">
        <v>5839</v>
      </c>
      <c r="D70" s="83"/>
      <c r="F70" s="336"/>
      <c r="G70" s="74"/>
      <c r="H70" s="75"/>
      <c r="I70" s="251" t="s">
        <v>397</v>
      </c>
      <c r="J70" s="207" t="s">
        <v>398</v>
      </c>
      <c r="K70" s="70">
        <v>1</v>
      </c>
      <c r="L70" s="227" t="s">
        <v>398</v>
      </c>
      <c r="M70" s="75">
        <v>0.7</v>
      </c>
      <c r="N70" s="71">
        <v>348</v>
      </c>
      <c r="O70" s="72"/>
    </row>
    <row r="71" spans="1:15" ht="16.5" customHeight="1" x14ac:dyDescent="0.2">
      <c r="A71" s="53">
        <v>1</v>
      </c>
      <c r="B71" s="53">
        <v>7415</v>
      </c>
      <c r="C71" s="85" t="s">
        <v>5840</v>
      </c>
      <c r="D71" s="325" t="s">
        <v>408</v>
      </c>
      <c r="E71" s="394"/>
      <c r="F71" s="77"/>
      <c r="G71" s="61"/>
      <c r="H71" s="62"/>
      <c r="I71" s="145"/>
      <c r="J71" s="57"/>
      <c r="K71" s="58"/>
      <c r="L71" s="77"/>
      <c r="M71" s="62"/>
      <c r="N71" s="59">
        <v>621</v>
      </c>
      <c r="O71" s="60"/>
    </row>
    <row r="72" spans="1:15" ht="16.5" customHeight="1" x14ac:dyDescent="0.2">
      <c r="A72" s="53">
        <v>1</v>
      </c>
      <c r="B72" s="53">
        <v>7416</v>
      </c>
      <c r="C72" s="85" t="s">
        <v>5841</v>
      </c>
      <c r="D72" s="391"/>
      <c r="E72" s="390"/>
      <c r="F72" s="55"/>
      <c r="G72" s="49"/>
      <c r="H72" s="50"/>
      <c r="I72" s="248" t="s">
        <v>397</v>
      </c>
      <c r="J72" s="205" t="s">
        <v>398</v>
      </c>
      <c r="K72" s="58">
        <v>1</v>
      </c>
      <c r="L72" s="47"/>
      <c r="N72" s="59">
        <v>621</v>
      </c>
      <c r="O72" s="60"/>
    </row>
    <row r="73" spans="1:15" ht="16.5" customHeight="1" x14ac:dyDescent="0.2">
      <c r="A73" s="53">
        <v>1</v>
      </c>
      <c r="B73" s="53">
        <v>7417</v>
      </c>
      <c r="C73" s="85" t="s">
        <v>5842</v>
      </c>
      <c r="D73" s="391"/>
      <c r="E73" s="390"/>
      <c r="F73" s="329" t="s">
        <v>399</v>
      </c>
      <c r="G73" s="210" t="s">
        <v>398</v>
      </c>
      <c r="H73" s="62">
        <v>0.9</v>
      </c>
      <c r="I73" s="145"/>
      <c r="J73" s="57"/>
      <c r="K73" s="58"/>
      <c r="L73" s="47"/>
      <c r="N73" s="59">
        <v>559</v>
      </c>
      <c r="O73" s="60"/>
    </row>
    <row r="74" spans="1:15" ht="16.5" customHeight="1" x14ac:dyDescent="0.2">
      <c r="A74" s="53">
        <v>1</v>
      </c>
      <c r="B74" s="53">
        <v>7418</v>
      </c>
      <c r="C74" s="85" t="s">
        <v>5843</v>
      </c>
      <c r="D74" s="246">
        <v>621</v>
      </c>
      <c r="E74" s="23" t="s">
        <v>394</v>
      </c>
      <c r="F74" s="330"/>
      <c r="G74" s="49"/>
      <c r="H74" s="50"/>
      <c r="I74" s="248" t="s">
        <v>397</v>
      </c>
      <c r="J74" s="205" t="s">
        <v>398</v>
      </c>
      <c r="K74" s="58">
        <v>1</v>
      </c>
      <c r="L74" s="47"/>
      <c r="N74" s="59">
        <v>559</v>
      </c>
      <c r="O74" s="60"/>
    </row>
    <row r="75" spans="1:15" ht="16.5" customHeight="1" x14ac:dyDescent="0.2">
      <c r="A75" s="63">
        <v>1</v>
      </c>
      <c r="B75" s="63" t="s">
        <v>2169</v>
      </c>
      <c r="C75" s="87" t="s">
        <v>5844</v>
      </c>
      <c r="D75" s="83"/>
      <c r="F75" s="65"/>
      <c r="G75" s="66"/>
      <c r="H75" s="67"/>
      <c r="I75" s="236"/>
      <c r="J75" s="69"/>
      <c r="K75" s="70"/>
      <c r="L75" s="331" t="s">
        <v>400</v>
      </c>
      <c r="M75" s="332"/>
      <c r="N75" s="71">
        <v>435</v>
      </c>
      <c r="O75" s="72"/>
    </row>
    <row r="76" spans="1:15" ht="16.5" customHeight="1" x14ac:dyDescent="0.2">
      <c r="A76" s="63">
        <v>1</v>
      </c>
      <c r="B76" s="63" t="s">
        <v>2170</v>
      </c>
      <c r="C76" s="87" t="s">
        <v>5845</v>
      </c>
      <c r="D76" s="83"/>
      <c r="F76" s="73"/>
      <c r="G76" s="74"/>
      <c r="H76" s="75"/>
      <c r="I76" s="251" t="s">
        <v>397</v>
      </c>
      <c r="J76" s="207" t="s">
        <v>398</v>
      </c>
      <c r="K76" s="70">
        <v>1</v>
      </c>
      <c r="L76" s="333"/>
      <c r="M76" s="334"/>
      <c r="N76" s="71">
        <v>435</v>
      </c>
      <c r="O76" s="72"/>
    </row>
    <row r="77" spans="1:15" ht="16.5" customHeight="1" x14ac:dyDescent="0.2">
      <c r="A77" s="63">
        <v>1</v>
      </c>
      <c r="B77" s="63" t="s">
        <v>2171</v>
      </c>
      <c r="C77" s="87" t="s">
        <v>5846</v>
      </c>
      <c r="D77" s="83"/>
      <c r="F77" s="335" t="s">
        <v>399</v>
      </c>
      <c r="G77" s="211" t="s">
        <v>398</v>
      </c>
      <c r="H77" s="67">
        <v>0.9</v>
      </c>
      <c r="I77" s="236"/>
      <c r="J77" s="69"/>
      <c r="K77" s="70"/>
      <c r="L77" s="333"/>
      <c r="M77" s="334"/>
      <c r="N77" s="71">
        <v>391</v>
      </c>
      <c r="O77" s="72"/>
    </row>
    <row r="78" spans="1:15" ht="16.5" customHeight="1" x14ac:dyDescent="0.2">
      <c r="A78" s="63">
        <v>1</v>
      </c>
      <c r="B78" s="63" t="s">
        <v>2172</v>
      </c>
      <c r="C78" s="87" t="s">
        <v>5847</v>
      </c>
      <c r="D78" s="124"/>
      <c r="E78" s="49"/>
      <c r="F78" s="336"/>
      <c r="G78" s="74"/>
      <c r="H78" s="75"/>
      <c r="I78" s="251" t="s">
        <v>397</v>
      </c>
      <c r="J78" s="207" t="s">
        <v>398</v>
      </c>
      <c r="K78" s="70">
        <v>1</v>
      </c>
      <c r="L78" s="227" t="s">
        <v>398</v>
      </c>
      <c r="M78" s="75">
        <v>0.7</v>
      </c>
      <c r="N78" s="71">
        <v>391</v>
      </c>
      <c r="O78" s="79"/>
    </row>
    <row r="79" spans="1:15" ht="16.5" customHeight="1" x14ac:dyDescent="0.2">
      <c r="A79" s="44">
        <v>1</v>
      </c>
      <c r="B79" s="44">
        <v>7419</v>
      </c>
      <c r="C79" s="45" t="s">
        <v>5848</v>
      </c>
      <c r="D79" s="327" t="s">
        <v>409</v>
      </c>
      <c r="E79" s="390"/>
      <c r="F79" s="47"/>
      <c r="I79" s="55"/>
      <c r="J79" s="49"/>
      <c r="K79" s="50"/>
      <c r="L79" s="47"/>
      <c r="N79" s="51">
        <v>690</v>
      </c>
      <c r="O79" s="52" t="s">
        <v>396</v>
      </c>
    </row>
    <row r="80" spans="1:15" ht="16.5" customHeight="1" x14ac:dyDescent="0.2">
      <c r="A80" s="53">
        <v>1</v>
      </c>
      <c r="B80" s="53">
        <v>7420</v>
      </c>
      <c r="C80" s="85" t="s">
        <v>5849</v>
      </c>
      <c r="D80" s="391"/>
      <c r="E80" s="390"/>
      <c r="F80" s="55"/>
      <c r="G80" s="49"/>
      <c r="H80" s="50"/>
      <c r="I80" s="248" t="s">
        <v>397</v>
      </c>
      <c r="J80" s="205" t="s">
        <v>398</v>
      </c>
      <c r="K80" s="58">
        <v>1</v>
      </c>
      <c r="L80" s="47"/>
      <c r="N80" s="59">
        <v>690</v>
      </c>
      <c r="O80" s="60"/>
    </row>
    <row r="81" spans="1:15" ht="16.5" customHeight="1" x14ac:dyDescent="0.2">
      <c r="A81" s="53">
        <v>1</v>
      </c>
      <c r="B81" s="53">
        <v>7421</v>
      </c>
      <c r="C81" s="85" t="s">
        <v>5850</v>
      </c>
      <c r="D81" s="391"/>
      <c r="E81" s="390"/>
      <c r="F81" s="329" t="s">
        <v>399</v>
      </c>
      <c r="G81" s="210" t="s">
        <v>398</v>
      </c>
      <c r="H81" s="62">
        <v>0.9</v>
      </c>
      <c r="I81" s="145"/>
      <c r="J81" s="57"/>
      <c r="K81" s="58"/>
      <c r="L81" s="47"/>
      <c r="N81" s="59">
        <v>621</v>
      </c>
      <c r="O81" s="60"/>
    </row>
    <row r="82" spans="1:15" ht="16.5" customHeight="1" x14ac:dyDescent="0.2">
      <c r="A82" s="53">
        <v>1</v>
      </c>
      <c r="B82" s="53">
        <v>7422</v>
      </c>
      <c r="C82" s="85" t="s">
        <v>5851</v>
      </c>
      <c r="D82" s="246">
        <v>690</v>
      </c>
      <c r="E82" s="23" t="s">
        <v>394</v>
      </c>
      <c r="F82" s="330"/>
      <c r="G82" s="49"/>
      <c r="H82" s="50"/>
      <c r="I82" s="248" t="s">
        <v>397</v>
      </c>
      <c r="J82" s="205" t="s">
        <v>398</v>
      </c>
      <c r="K82" s="58">
        <v>1</v>
      </c>
      <c r="L82" s="47"/>
      <c r="N82" s="59">
        <v>621</v>
      </c>
      <c r="O82" s="60"/>
    </row>
    <row r="83" spans="1:15" ht="16.5" customHeight="1" x14ac:dyDescent="0.2">
      <c r="A83" s="63">
        <v>1</v>
      </c>
      <c r="B83" s="63" t="s">
        <v>2173</v>
      </c>
      <c r="C83" s="87" t="s">
        <v>5852</v>
      </c>
      <c r="D83" s="83"/>
      <c r="F83" s="65"/>
      <c r="G83" s="66"/>
      <c r="H83" s="67"/>
      <c r="I83" s="236"/>
      <c r="J83" s="69"/>
      <c r="K83" s="70"/>
      <c r="L83" s="331" t="s">
        <v>400</v>
      </c>
      <c r="M83" s="332"/>
      <c r="N83" s="71">
        <v>483</v>
      </c>
      <c r="O83" s="72"/>
    </row>
    <row r="84" spans="1:15" ht="16.5" customHeight="1" x14ac:dyDescent="0.2">
      <c r="A84" s="63">
        <v>1</v>
      </c>
      <c r="B84" s="63" t="s">
        <v>2174</v>
      </c>
      <c r="C84" s="87" t="s">
        <v>5853</v>
      </c>
      <c r="D84" s="83"/>
      <c r="F84" s="73"/>
      <c r="G84" s="74"/>
      <c r="H84" s="75"/>
      <c r="I84" s="251" t="s">
        <v>397</v>
      </c>
      <c r="J84" s="207" t="s">
        <v>398</v>
      </c>
      <c r="K84" s="70">
        <v>1</v>
      </c>
      <c r="L84" s="333"/>
      <c r="M84" s="334"/>
      <c r="N84" s="71">
        <v>483</v>
      </c>
      <c r="O84" s="72"/>
    </row>
    <row r="85" spans="1:15" ht="16.5" customHeight="1" x14ac:dyDescent="0.2">
      <c r="A85" s="63">
        <v>1</v>
      </c>
      <c r="B85" s="63" t="s">
        <v>2175</v>
      </c>
      <c r="C85" s="87" t="s">
        <v>5854</v>
      </c>
      <c r="D85" s="83"/>
      <c r="F85" s="335" t="s">
        <v>399</v>
      </c>
      <c r="G85" s="211" t="s">
        <v>398</v>
      </c>
      <c r="H85" s="67">
        <v>0.9</v>
      </c>
      <c r="I85" s="236"/>
      <c r="J85" s="69"/>
      <c r="K85" s="70"/>
      <c r="L85" s="333"/>
      <c r="M85" s="334"/>
      <c r="N85" s="71">
        <v>435</v>
      </c>
      <c r="O85" s="72"/>
    </row>
    <row r="86" spans="1:15" ht="16.5" customHeight="1" x14ac:dyDescent="0.2">
      <c r="A86" s="63">
        <v>1</v>
      </c>
      <c r="B86" s="63" t="s">
        <v>2176</v>
      </c>
      <c r="C86" s="87" t="s">
        <v>5855</v>
      </c>
      <c r="D86" s="83"/>
      <c r="F86" s="336"/>
      <c r="G86" s="74"/>
      <c r="H86" s="75"/>
      <c r="I86" s="251" t="s">
        <v>397</v>
      </c>
      <c r="J86" s="207" t="s">
        <v>398</v>
      </c>
      <c r="K86" s="70">
        <v>1</v>
      </c>
      <c r="L86" s="227" t="s">
        <v>398</v>
      </c>
      <c r="M86" s="75">
        <v>0.7</v>
      </c>
      <c r="N86" s="71">
        <v>435</v>
      </c>
      <c r="O86" s="72"/>
    </row>
    <row r="87" spans="1:15" ht="16.5" customHeight="1" x14ac:dyDescent="0.2">
      <c r="A87" s="53">
        <v>1</v>
      </c>
      <c r="B87" s="53">
        <v>7423</v>
      </c>
      <c r="C87" s="85" t="s">
        <v>5856</v>
      </c>
      <c r="D87" s="325" t="s">
        <v>410</v>
      </c>
      <c r="E87" s="394"/>
      <c r="F87" s="77"/>
      <c r="G87" s="61"/>
      <c r="H87" s="62"/>
      <c r="I87" s="145"/>
      <c r="J87" s="57"/>
      <c r="K87" s="58"/>
      <c r="L87" s="77"/>
      <c r="M87" s="62"/>
      <c r="N87" s="59">
        <v>759</v>
      </c>
      <c r="O87" s="60"/>
    </row>
    <row r="88" spans="1:15" ht="16.5" customHeight="1" x14ac:dyDescent="0.2">
      <c r="A88" s="53">
        <v>1</v>
      </c>
      <c r="B88" s="53">
        <v>7424</v>
      </c>
      <c r="C88" s="85" t="s">
        <v>5857</v>
      </c>
      <c r="D88" s="391"/>
      <c r="E88" s="390"/>
      <c r="F88" s="55"/>
      <c r="G88" s="49"/>
      <c r="H88" s="50"/>
      <c r="I88" s="248" t="s">
        <v>397</v>
      </c>
      <c r="J88" s="205" t="s">
        <v>398</v>
      </c>
      <c r="K88" s="58">
        <v>1</v>
      </c>
      <c r="L88" s="47"/>
      <c r="N88" s="59">
        <v>759</v>
      </c>
      <c r="O88" s="60"/>
    </row>
    <row r="89" spans="1:15" ht="16.5" customHeight="1" x14ac:dyDescent="0.2">
      <c r="A89" s="53">
        <v>1</v>
      </c>
      <c r="B89" s="53">
        <v>7425</v>
      </c>
      <c r="C89" s="85" t="s">
        <v>5858</v>
      </c>
      <c r="D89" s="391"/>
      <c r="E89" s="390"/>
      <c r="F89" s="329" t="s">
        <v>399</v>
      </c>
      <c r="G89" s="210" t="s">
        <v>398</v>
      </c>
      <c r="H89" s="62">
        <v>0.9</v>
      </c>
      <c r="I89" s="145"/>
      <c r="J89" s="57"/>
      <c r="K89" s="58"/>
      <c r="L89" s="47"/>
      <c r="N89" s="59">
        <v>683</v>
      </c>
      <c r="O89" s="60"/>
    </row>
    <row r="90" spans="1:15" ht="16.5" customHeight="1" x14ac:dyDescent="0.2">
      <c r="A90" s="53">
        <v>1</v>
      </c>
      <c r="B90" s="53">
        <v>7426</v>
      </c>
      <c r="C90" s="85" t="s">
        <v>5859</v>
      </c>
      <c r="D90" s="246">
        <v>759</v>
      </c>
      <c r="E90" s="23" t="s">
        <v>394</v>
      </c>
      <c r="F90" s="330"/>
      <c r="G90" s="49"/>
      <c r="H90" s="50"/>
      <c r="I90" s="248" t="s">
        <v>397</v>
      </c>
      <c r="J90" s="205" t="s">
        <v>398</v>
      </c>
      <c r="K90" s="58">
        <v>1</v>
      </c>
      <c r="L90" s="47"/>
      <c r="N90" s="59">
        <v>683</v>
      </c>
      <c r="O90" s="60"/>
    </row>
    <row r="91" spans="1:15" ht="16.5" customHeight="1" x14ac:dyDescent="0.2">
      <c r="A91" s="63">
        <v>1</v>
      </c>
      <c r="B91" s="63" t="s">
        <v>2177</v>
      </c>
      <c r="C91" s="87" t="s">
        <v>5860</v>
      </c>
      <c r="D91" s="83"/>
      <c r="F91" s="65"/>
      <c r="G91" s="66"/>
      <c r="H91" s="67"/>
      <c r="I91" s="236"/>
      <c r="J91" s="69"/>
      <c r="K91" s="70"/>
      <c r="L91" s="331" t="s">
        <v>400</v>
      </c>
      <c r="M91" s="332"/>
      <c r="N91" s="71">
        <v>531</v>
      </c>
      <c r="O91" s="72"/>
    </row>
    <row r="92" spans="1:15" ht="16.5" customHeight="1" x14ac:dyDescent="0.2">
      <c r="A92" s="63">
        <v>1</v>
      </c>
      <c r="B92" s="63" t="s">
        <v>2178</v>
      </c>
      <c r="C92" s="87" t="s">
        <v>5861</v>
      </c>
      <c r="D92" s="83"/>
      <c r="F92" s="73"/>
      <c r="G92" s="74"/>
      <c r="H92" s="75"/>
      <c r="I92" s="251" t="s">
        <v>397</v>
      </c>
      <c r="J92" s="207" t="s">
        <v>398</v>
      </c>
      <c r="K92" s="70">
        <v>1</v>
      </c>
      <c r="L92" s="333"/>
      <c r="M92" s="334"/>
      <c r="N92" s="71">
        <v>531</v>
      </c>
      <c r="O92" s="72"/>
    </row>
    <row r="93" spans="1:15" ht="16.5" customHeight="1" x14ac:dyDescent="0.2">
      <c r="A93" s="63">
        <v>1</v>
      </c>
      <c r="B93" s="63" t="s">
        <v>2179</v>
      </c>
      <c r="C93" s="87" t="s">
        <v>5862</v>
      </c>
      <c r="D93" s="83"/>
      <c r="F93" s="335" t="s">
        <v>399</v>
      </c>
      <c r="G93" s="211" t="s">
        <v>398</v>
      </c>
      <c r="H93" s="67">
        <v>0.9</v>
      </c>
      <c r="I93" s="236"/>
      <c r="J93" s="69"/>
      <c r="K93" s="70"/>
      <c r="L93" s="333"/>
      <c r="M93" s="334"/>
      <c r="N93" s="71">
        <v>478</v>
      </c>
      <c r="O93" s="72"/>
    </row>
    <row r="94" spans="1:15" ht="16.5" customHeight="1" x14ac:dyDescent="0.2">
      <c r="A94" s="63">
        <v>1</v>
      </c>
      <c r="B94" s="63" t="s">
        <v>2180</v>
      </c>
      <c r="C94" s="87" t="s">
        <v>5863</v>
      </c>
      <c r="D94" s="83"/>
      <c r="F94" s="336"/>
      <c r="G94" s="74"/>
      <c r="H94" s="75"/>
      <c r="I94" s="251" t="s">
        <v>397</v>
      </c>
      <c r="J94" s="207" t="s">
        <v>398</v>
      </c>
      <c r="K94" s="70">
        <v>1</v>
      </c>
      <c r="L94" s="227" t="s">
        <v>398</v>
      </c>
      <c r="M94" s="75">
        <v>0.7</v>
      </c>
      <c r="N94" s="71">
        <v>478</v>
      </c>
      <c r="O94" s="72"/>
    </row>
    <row r="95" spans="1:15" ht="16.5" customHeight="1" x14ac:dyDescent="0.2">
      <c r="A95" s="53">
        <v>1</v>
      </c>
      <c r="B95" s="53">
        <v>7427</v>
      </c>
      <c r="C95" s="85" t="s">
        <v>5864</v>
      </c>
      <c r="D95" s="325" t="s">
        <v>411</v>
      </c>
      <c r="E95" s="394"/>
      <c r="F95" s="77"/>
      <c r="G95" s="61"/>
      <c r="H95" s="62"/>
      <c r="I95" s="145"/>
      <c r="J95" s="57"/>
      <c r="K95" s="58"/>
      <c r="L95" s="77"/>
      <c r="M95" s="62"/>
      <c r="N95" s="59">
        <v>828</v>
      </c>
      <c r="O95" s="60"/>
    </row>
    <row r="96" spans="1:15" ht="16.5" customHeight="1" x14ac:dyDescent="0.2">
      <c r="A96" s="53">
        <v>1</v>
      </c>
      <c r="B96" s="53">
        <v>7428</v>
      </c>
      <c r="C96" s="85" t="s">
        <v>5865</v>
      </c>
      <c r="D96" s="391"/>
      <c r="E96" s="390"/>
      <c r="F96" s="55"/>
      <c r="G96" s="49"/>
      <c r="H96" s="50"/>
      <c r="I96" s="248" t="s">
        <v>397</v>
      </c>
      <c r="J96" s="205" t="s">
        <v>398</v>
      </c>
      <c r="K96" s="58">
        <v>1</v>
      </c>
      <c r="L96" s="47"/>
      <c r="N96" s="59">
        <v>828</v>
      </c>
      <c r="O96" s="60"/>
    </row>
    <row r="97" spans="1:15" ht="16.5" customHeight="1" x14ac:dyDescent="0.2">
      <c r="A97" s="53">
        <v>1</v>
      </c>
      <c r="B97" s="53">
        <v>7429</v>
      </c>
      <c r="C97" s="85" t="s">
        <v>5866</v>
      </c>
      <c r="D97" s="391"/>
      <c r="E97" s="390"/>
      <c r="F97" s="329" t="s">
        <v>399</v>
      </c>
      <c r="G97" s="210" t="s">
        <v>398</v>
      </c>
      <c r="H97" s="62">
        <v>0.9</v>
      </c>
      <c r="I97" s="145"/>
      <c r="J97" s="57"/>
      <c r="K97" s="58"/>
      <c r="L97" s="47"/>
      <c r="N97" s="59">
        <v>745</v>
      </c>
      <c r="O97" s="60"/>
    </row>
    <row r="98" spans="1:15" ht="16.5" customHeight="1" x14ac:dyDescent="0.2">
      <c r="A98" s="53">
        <v>1</v>
      </c>
      <c r="B98" s="53">
        <v>7430</v>
      </c>
      <c r="C98" s="85" t="s">
        <v>5867</v>
      </c>
      <c r="D98" s="246">
        <v>828</v>
      </c>
      <c r="E98" s="23" t="s">
        <v>394</v>
      </c>
      <c r="F98" s="330"/>
      <c r="G98" s="49"/>
      <c r="H98" s="50"/>
      <c r="I98" s="248" t="s">
        <v>397</v>
      </c>
      <c r="J98" s="205" t="s">
        <v>398</v>
      </c>
      <c r="K98" s="58">
        <v>1</v>
      </c>
      <c r="L98" s="47"/>
      <c r="N98" s="59">
        <v>745</v>
      </c>
      <c r="O98" s="60"/>
    </row>
    <row r="99" spans="1:15" ht="16.5" customHeight="1" x14ac:dyDescent="0.2">
      <c r="A99" s="63">
        <v>1</v>
      </c>
      <c r="B99" s="63" t="s">
        <v>2181</v>
      </c>
      <c r="C99" s="87" t="s">
        <v>5868</v>
      </c>
      <c r="D99" s="83"/>
      <c r="F99" s="65"/>
      <c r="G99" s="66"/>
      <c r="H99" s="67"/>
      <c r="I99" s="236"/>
      <c r="J99" s="69"/>
      <c r="K99" s="70"/>
      <c r="L99" s="331" t="s">
        <v>400</v>
      </c>
      <c r="M99" s="332"/>
      <c r="N99" s="71">
        <v>580</v>
      </c>
      <c r="O99" s="72"/>
    </row>
    <row r="100" spans="1:15" ht="16.5" customHeight="1" x14ac:dyDescent="0.2">
      <c r="A100" s="63">
        <v>1</v>
      </c>
      <c r="B100" s="63" t="s">
        <v>2182</v>
      </c>
      <c r="C100" s="87" t="s">
        <v>5869</v>
      </c>
      <c r="D100" s="83"/>
      <c r="F100" s="73"/>
      <c r="G100" s="74"/>
      <c r="H100" s="75"/>
      <c r="I100" s="251" t="s">
        <v>397</v>
      </c>
      <c r="J100" s="207" t="s">
        <v>398</v>
      </c>
      <c r="K100" s="70">
        <v>1</v>
      </c>
      <c r="L100" s="333"/>
      <c r="M100" s="334"/>
      <c r="N100" s="71">
        <v>580</v>
      </c>
      <c r="O100" s="72"/>
    </row>
    <row r="101" spans="1:15" ht="16.5" customHeight="1" x14ac:dyDescent="0.2">
      <c r="A101" s="63">
        <v>1</v>
      </c>
      <c r="B101" s="63" t="s">
        <v>2183</v>
      </c>
      <c r="C101" s="87" t="s">
        <v>5870</v>
      </c>
      <c r="D101" s="83"/>
      <c r="F101" s="335" t="s">
        <v>399</v>
      </c>
      <c r="G101" s="211" t="s">
        <v>398</v>
      </c>
      <c r="H101" s="67">
        <v>0.9</v>
      </c>
      <c r="I101" s="236"/>
      <c r="J101" s="69"/>
      <c r="K101" s="70"/>
      <c r="L101" s="333"/>
      <c r="M101" s="334"/>
      <c r="N101" s="71">
        <v>522</v>
      </c>
      <c r="O101" s="72"/>
    </row>
    <row r="102" spans="1:15" ht="16.5" customHeight="1" x14ac:dyDescent="0.2">
      <c r="A102" s="63">
        <v>1</v>
      </c>
      <c r="B102" s="63" t="s">
        <v>2184</v>
      </c>
      <c r="C102" s="87" t="s">
        <v>5871</v>
      </c>
      <c r="D102" s="83"/>
      <c r="F102" s="336"/>
      <c r="G102" s="74"/>
      <c r="H102" s="75"/>
      <c r="I102" s="251" t="s">
        <v>397</v>
      </c>
      <c r="J102" s="207" t="s">
        <v>398</v>
      </c>
      <c r="K102" s="70">
        <v>1</v>
      </c>
      <c r="L102" s="227" t="s">
        <v>398</v>
      </c>
      <c r="M102" s="75">
        <v>0.7</v>
      </c>
      <c r="N102" s="71">
        <v>522</v>
      </c>
      <c r="O102" s="72"/>
    </row>
    <row r="103" spans="1:15" ht="16.5" customHeight="1" x14ac:dyDescent="0.2">
      <c r="A103" s="53">
        <v>1</v>
      </c>
      <c r="B103" s="53">
        <v>7431</v>
      </c>
      <c r="C103" s="85" t="s">
        <v>5872</v>
      </c>
      <c r="D103" s="325" t="s">
        <v>412</v>
      </c>
      <c r="E103" s="394"/>
      <c r="F103" s="77"/>
      <c r="G103" s="61"/>
      <c r="H103" s="62"/>
      <c r="I103" s="145"/>
      <c r="J103" s="57"/>
      <c r="K103" s="58"/>
      <c r="L103" s="77"/>
      <c r="M103" s="62"/>
      <c r="N103" s="59">
        <v>897</v>
      </c>
      <c r="O103" s="60"/>
    </row>
    <row r="104" spans="1:15" ht="16.5" customHeight="1" x14ac:dyDescent="0.2">
      <c r="A104" s="53">
        <v>1</v>
      </c>
      <c r="B104" s="53">
        <v>7432</v>
      </c>
      <c r="C104" s="85" t="s">
        <v>5873</v>
      </c>
      <c r="D104" s="391"/>
      <c r="E104" s="390"/>
      <c r="F104" s="55"/>
      <c r="G104" s="49"/>
      <c r="H104" s="50"/>
      <c r="I104" s="248" t="s">
        <v>397</v>
      </c>
      <c r="J104" s="205" t="s">
        <v>398</v>
      </c>
      <c r="K104" s="58">
        <v>1</v>
      </c>
      <c r="L104" s="47"/>
      <c r="N104" s="59">
        <v>897</v>
      </c>
      <c r="O104" s="60"/>
    </row>
    <row r="105" spans="1:15" ht="16.5" customHeight="1" x14ac:dyDescent="0.2">
      <c r="A105" s="53">
        <v>1</v>
      </c>
      <c r="B105" s="53">
        <v>7433</v>
      </c>
      <c r="C105" s="85" t="s">
        <v>5874</v>
      </c>
      <c r="D105" s="391"/>
      <c r="E105" s="390"/>
      <c r="F105" s="329" t="s">
        <v>399</v>
      </c>
      <c r="G105" s="210" t="s">
        <v>398</v>
      </c>
      <c r="H105" s="62">
        <v>0.9</v>
      </c>
      <c r="I105" s="145"/>
      <c r="J105" s="57"/>
      <c r="K105" s="58"/>
      <c r="L105" s="47"/>
      <c r="N105" s="59">
        <v>807</v>
      </c>
      <c r="O105" s="60"/>
    </row>
    <row r="106" spans="1:15" ht="16.5" customHeight="1" x14ac:dyDescent="0.2">
      <c r="A106" s="53">
        <v>1</v>
      </c>
      <c r="B106" s="53">
        <v>7434</v>
      </c>
      <c r="C106" s="85" t="s">
        <v>5875</v>
      </c>
      <c r="D106" s="246">
        <v>897</v>
      </c>
      <c r="E106" s="23" t="s">
        <v>394</v>
      </c>
      <c r="F106" s="330"/>
      <c r="G106" s="49"/>
      <c r="H106" s="50"/>
      <c r="I106" s="248" t="s">
        <v>397</v>
      </c>
      <c r="J106" s="205" t="s">
        <v>398</v>
      </c>
      <c r="K106" s="58">
        <v>1</v>
      </c>
      <c r="L106" s="47"/>
      <c r="N106" s="59">
        <v>807</v>
      </c>
      <c r="O106" s="60"/>
    </row>
    <row r="107" spans="1:15" ht="16.5" customHeight="1" x14ac:dyDescent="0.2">
      <c r="A107" s="63">
        <v>1</v>
      </c>
      <c r="B107" s="63" t="s">
        <v>2185</v>
      </c>
      <c r="C107" s="87" t="s">
        <v>5876</v>
      </c>
      <c r="D107" s="83"/>
      <c r="F107" s="65"/>
      <c r="G107" s="66"/>
      <c r="H107" s="67"/>
      <c r="I107" s="236"/>
      <c r="J107" s="69"/>
      <c r="K107" s="70"/>
      <c r="L107" s="331" t="s">
        <v>400</v>
      </c>
      <c r="M107" s="332"/>
      <c r="N107" s="71">
        <v>628</v>
      </c>
      <c r="O107" s="72"/>
    </row>
    <row r="108" spans="1:15" ht="16.5" customHeight="1" x14ac:dyDescent="0.2">
      <c r="A108" s="63">
        <v>1</v>
      </c>
      <c r="B108" s="63" t="s">
        <v>2186</v>
      </c>
      <c r="C108" s="87" t="s">
        <v>5877</v>
      </c>
      <c r="D108" s="83"/>
      <c r="F108" s="73"/>
      <c r="G108" s="74"/>
      <c r="H108" s="75"/>
      <c r="I108" s="251" t="s">
        <v>397</v>
      </c>
      <c r="J108" s="207" t="s">
        <v>398</v>
      </c>
      <c r="K108" s="70">
        <v>1</v>
      </c>
      <c r="L108" s="333"/>
      <c r="M108" s="334"/>
      <c r="N108" s="71">
        <v>628</v>
      </c>
      <c r="O108" s="72"/>
    </row>
    <row r="109" spans="1:15" ht="16.5" customHeight="1" x14ac:dyDescent="0.2">
      <c r="A109" s="63">
        <v>1</v>
      </c>
      <c r="B109" s="63" t="s">
        <v>2187</v>
      </c>
      <c r="C109" s="87" t="s">
        <v>5878</v>
      </c>
      <c r="D109" s="83"/>
      <c r="F109" s="335" t="s">
        <v>399</v>
      </c>
      <c r="G109" s="211" t="s">
        <v>398</v>
      </c>
      <c r="H109" s="67">
        <v>0.9</v>
      </c>
      <c r="I109" s="236"/>
      <c r="J109" s="69"/>
      <c r="K109" s="70"/>
      <c r="L109" s="333"/>
      <c r="M109" s="334"/>
      <c r="N109" s="71">
        <v>565</v>
      </c>
      <c r="O109" s="72"/>
    </row>
    <row r="110" spans="1:15" ht="16.5" customHeight="1" x14ac:dyDescent="0.2">
      <c r="A110" s="63">
        <v>1</v>
      </c>
      <c r="B110" s="63" t="s">
        <v>2188</v>
      </c>
      <c r="C110" s="87" t="s">
        <v>5879</v>
      </c>
      <c r="D110" s="83"/>
      <c r="F110" s="336"/>
      <c r="G110" s="74"/>
      <c r="H110" s="75"/>
      <c r="I110" s="251" t="s">
        <v>397</v>
      </c>
      <c r="J110" s="207" t="s">
        <v>398</v>
      </c>
      <c r="K110" s="70">
        <v>1</v>
      </c>
      <c r="L110" s="227" t="s">
        <v>398</v>
      </c>
      <c r="M110" s="75">
        <v>0.7</v>
      </c>
      <c r="N110" s="71">
        <v>565</v>
      </c>
      <c r="O110" s="72"/>
    </row>
    <row r="111" spans="1:15" ht="16.5" customHeight="1" x14ac:dyDescent="0.2">
      <c r="A111" s="53">
        <v>1</v>
      </c>
      <c r="B111" s="53">
        <v>7435</v>
      </c>
      <c r="C111" s="85" t="s">
        <v>5880</v>
      </c>
      <c r="D111" s="325" t="s">
        <v>413</v>
      </c>
      <c r="E111" s="394"/>
      <c r="F111" s="77"/>
      <c r="G111" s="61"/>
      <c r="H111" s="62"/>
      <c r="I111" s="145"/>
      <c r="J111" s="57"/>
      <c r="K111" s="58"/>
      <c r="L111" s="77"/>
      <c r="M111" s="62"/>
      <c r="N111" s="59">
        <v>966</v>
      </c>
      <c r="O111" s="60"/>
    </row>
    <row r="112" spans="1:15" ht="16.5" customHeight="1" x14ac:dyDescent="0.2">
      <c r="A112" s="53">
        <v>1</v>
      </c>
      <c r="B112" s="53">
        <v>7436</v>
      </c>
      <c r="C112" s="85" t="s">
        <v>5881</v>
      </c>
      <c r="D112" s="391"/>
      <c r="E112" s="390"/>
      <c r="F112" s="55"/>
      <c r="G112" s="49"/>
      <c r="H112" s="50"/>
      <c r="I112" s="248" t="s">
        <v>397</v>
      </c>
      <c r="J112" s="205" t="s">
        <v>398</v>
      </c>
      <c r="K112" s="58">
        <v>1</v>
      </c>
      <c r="L112" s="47"/>
      <c r="N112" s="59">
        <v>966</v>
      </c>
      <c r="O112" s="60"/>
    </row>
    <row r="113" spans="1:15" ht="16.5" customHeight="1" x14ac:dyDescent="0.2">
      <c r="A113" s="53">
        <v>1</v>
      </c>
      <c r="B113" s="53">
        <v>7437</v>
      </c>
      <c r="C113" s="85" t="s">
        <v>5882</v>
      </c>
      <c r="D113" s="391"/>
      <c r="E113" s="390"/>
      <c r="F113" s="329" t="s">
        <v>399</v>
      </c>
      <c r="G113" s="210" t="s">
        <v>398</v>
      </c>
      <c r="H113" s="62">
        <v>0.9</v>
      </c>
      <c r="I113" s="145"/>
      <c r="J113" s="57"/>
      <c r="K113" s="58"/>
      <c r="L113" s="47"/>
      <c r="N113" s="59">
        <v>869</v>
      </c>
      <c r="O113" s="60"/>
    </row>
    <row r="114" spans="1:15" ht="16.5" customHeight="1" x14ac:dyDescent="0.2">
      <c r="A114" s="53">
        <v>1</v>
      </c>
      <c r="B114" s="53">
        <v>7438</v>
      </c>
      <c r="C114" s="85" t="s">
        <v>5883</v>
      </c>
      <c r="D114" s="246">
        <v>966</v>
      </c>
      <c r="E114" s="23" t="s">
        <v>394</v>
      </c>
      <c r="F114" s="330"/>
      <c r="G114" s="49"/>
      <c r="H114" s="50"/>
      <c r="I114" s="248" t="s">
        <v>397</v>
      </c>
      <c r="J114" s="205" t="s">
        <v>398</v>
      </c>
      <c r="K114" s="58">
        <v>1</v>
      </c>
      <c r="L114" s="47"/>
      <c r="N114" s="59">
        <v>869</v>
      </c>
      <c r="O114" s="60"/>
    </row>
    <row r="115" spans="1:15" ht="16.5" customHeight="1" x14ac:dyDescent="0.2">
      <c r="A115" s="63">
        <v>1</v>
      </c>
      <c r="B115" s="63" t="s">
        <v>2189</v>
      </c>
      <c r="C115" s="87" t="s">
        <v>5884</v>
      </c>
      <c r="D115" s="83"/>
      <c r="F115" s="65"/>
      <c r="G115" s="66"/>
      <c r="H115" s="67"/>
      <c r="I115" s="236"/>
      <c r="J115" s="69"/>
      <c r="K115" s="70"/>
      <c r="L115" s="331" t="s">
        <v>400</v>
      </c>
      <c r="M115" s="332"/>
      <c r="N115" s="71">
        <v>676</v>
      </c>
      <c r="O115" s="72"/>
    </row>
    <row r="116" spans="1:15" ht="16.5" customHeight="1" x14ac:dyDescent="0.2">
      <c r="A116" s="63">
        <v>1</v>
      </c>
      <c r="B116" s="63" t="s">
        <v>2190</v>
      </c>
      <c r="C116" s="87" t="s">
        <v>5885</v>
      </c>
      <c r="D116" s="83"/>
      <c r="F116" s="73"/>
      <c r="G116" s="74"/>
      <c r="H116" s="75"/>
      <c r="I116" s="251" t="s">
        <v>397</v>
      </c>
      <c r="J116" s="207" t="s">
        <v>398</v>
      </c>
      <c r="K116" s="70">
        <v>1</v>
      </c>
      <c r="L116" s="333"/>
      <c r="M116" s="334"/>
      <c r="N116" s="71">
        <v>676</v>
      </c>
      <c r="O116" s="72"/>
    </row>
    <row r="117" spans="1:15" ht="16.5" customHeight="1" x14ac:dyDescent="0.2">
      <c r="A117" s="63">
        <v>1</v>
      </c>
      <c r="B117" s="63" t="s">
        <v>2191</v>
      </c>
      <c r="C117" s="87" t="s">
        <v>5886</v>
      </c>
      <c r="D117" s="83"/>
      <c r="F117" s="335" t="s">
        <v>399</v>
      </c>
      <c r="G117" s="211" t="s">
        <v>398</v>
      </c>
      <c r="H117" s="67">
        <v>0.9</v>
      </c>
      <c r="I117" s="236"/>
      <c r="J117" s="69"/>
      <c r="K117" s="70"/>
      <c r="L117" s="333"/>
      <c r="M117" s="334"/>
      <c r="N117" s="71">
        <v>608</v>
      </c>
      <c r="O117" s="72"/>
    </row>
    <row r="118" spans="1:15" ht="16.5" customHeight="1" x14ac:dyDescent="0.2">
      <c r="A118" s="63">
        <v>1</v>
      </c>
      <c r="B118" s="63" t="s">
        <v>2192</v>
      </c>
      <c r="C118" s="87" t="s">
        <v>5887</v>
      </c>
      <c r="D118" s="83"/>
      <c r="F118" s="336"/>
      <c r="G118" s="74"/>
      <c r="H118" s="75"/>
      <c r="I118" s="251" t="s">
        <v>397</v>
      </c>
      <c r="J118" s="207" t="s">
        <v>398</v>
      </c>
      <c r="K118" s="70">
        <v>1</v>
      </c>
      <c r="L118" s="227" t="s">
        <v>398</v>
      </c>
      <c r="M118" s="75">
        <v>0.7</v>
      </c>
      <c r="N118" s="71">
        <v>608</v>
      </c>
      <c r="O118" s="72"/>
    </row>
    <row r="119" spans="1:15" ht="16.5" customHeight="1" x14ac:dyDescent="0.2">
      <c r="A119" s="53">
        <v>1</v>
      </c>
      <c r="B119" s="53">
        <v>7439</v>
      </c>
      <c r="C119" s="85" t="s">
        <v>5888</v>
      </c>
      <c r="D119" s="325" t="s">
        <v>414</v>
      </c>
      <c r="E119" s="394"/>
      <c r="F119" s="77"/>
      <c r="G119" s="61"/>
      <c r="H119" s="62"/>
      <c r="I119" s="145"/>
      <c r="J119" s="57"/>
      <c r="K119" s="58"/>
      <c r="L119" s="77"/>
      <c r="M119" s="62"/>
      <c r="N119" s="59">
        <v>1035</v>
      </c>
      <c r="O119" s="60"/>
    </row>
    <row r="120" spans="1:15" ht="16.5" customHeight="1" x14ac:dyDescent="0.2">
      <c r="A120" s="53">
        <v>1</v>
      </c>
      <c r="B120" s="53">
        <v>7440</v>
      </c>
      <c r="C120" s="85" t="s">
        <v>5889</v>
      </c>
      <c r="D120" s="391"/>
      <c r="E120" s="390"/>
      <c r="F120" s="55"/>
      <c r="G120" s="49"/>
      <c r="H120" s="50"/>
      <c r="I120" s="248" t="s">
        <v>397</v>
      </c>
      <c r="J120" s="205" t="s">
        <v>398</v>
      </c>
      <c r="K120" s="58">
        <v>1</v>
      </c>
      <c r="L120" s="47"/>
      <c r="N120" s="59">
        <v>1035</v>
      </c>
      <c r="O120" s="60"/>
    </row>
    <row r="121" spans="1:15" ht="16.5" customHeight="1" x14ac:dyDescent="0.2">
      <c r="A121" s="53">
        <v>1</v>
      </c>
      <c r="B121" s="53">
        <v>7441</v>
      </c>
      <c r="C121" s="85" t="s">
        <v>5890</v>
      </c>
      <c r="D121" s="391"/>
      <c r="E121" s="390"/>
      <c r="F121" s="329" t="s">
        <v>399</v>
      </c>
      <c r="G121" s="210" t="s">
        <v>398</v>
      </c>
      <c r="H121" s="62">
        <v>0.9</v>
      </c>
      <c r="I121" s="145"/>
      <c r="J121" s="57"/>
      <c r="K121" s="58"/>
      <c r="L121" s="47"/>
      <c r="N121" s="59">
        <v>932</v>
      </c>
      <c r="O121" s="60"/>
    </row>
    <row r="122" spans="1:15" ht="16.5" customHeight="1" x14ac:dyDescent="0.2">
      <c r="A122" s="53">
        <v>1</v>
      </c>
      <c r="B122" s="53">
        <v>7442</v>
      </c>
      <c r="C122" s="85" t="s">
        <v>5891</v>
      </c>
      <c r="D122" s="246">
        <v>1035</v>
      </c>
      <c r="E122" s="23" t="s">
        <v>394</v>
      </c>
      <c r="F122" s="330"/>
      <c r="G122" s="49"/>
      <c r="H122" s="50"/>
      <c r="I122" s="248" t="s">
        <v>397</v>
      </c>
      <c r="J122" s="205" t="s">
        <v>398</v>
      </c>
      <c r="K122" s="58">
        <v>1</v>
      </c>
      <c r="L122" s="47"/>
      <c r="N122" s="59">
        <v>932</v>
      </c>
      <c r="O122" s="60"/>
    </row>
    <row r="123" spans="1:15" ht="16.5" customHeight="1" x14ac:dyDescent="0.2">
      <c r="A123" s="63">
        <v>1</v>
      </c>
      <c r="B123" s="63" t="s">
        <v>2193</v>
      </c>
      <c r="C123" s="87" t="s">
        <v>5892</v>
      </c>
      <c r="D123" s="83"/>
      <c r="F123" s="65"/>
      <c r="G123" s="66"/>
      <c r="H123" s="67"/>
      <c r="I123" s="236"/>
      <c r="J123" s="69"/>
      <c r="K123" s="70"/>
      <c r="L123" s="331" t="s">
        <v>400</v>
      </c>
      <c r="M123" s="332"/>
      <c r="N123" s="71">
        <v>725</v>
      </c>
      <c r="O123" s="72"/>
    </row>
    <row r="124" spans="1:15" ht="16.5" customHeight="1" x14ac:dyDescent="0.2">
      <c r="A124" s="63">
        <v>1</v>
      </c>
      <c r="B124" s="63" t="s">
        <v>2194</v>
      </c>
      <c r="C124" s="87" t="s">
        <v>5893</v>
      </c>
      <c r="D124" s="83"/>
      <c r="F124" s="73"/>
      <c r="G124" s="74"/>
      <c r="H124" s="75"/>
      <c r="I124" s="251" t="s">
        <v>397</v>
      </c>
      <c r="J124" s="207" t="s">
        <v>398</v>
      </c>
      <c r="K124" s="70">
        <v>1</v>
      </c>
      <c r="L124" s="333"/>
      <c r="M124" s="334"/>
      <c r="N124" s="71">
        <v>725</v>
      </c>
      <c r="O124" s="72"/>
    </row>
    <row r="125" spans="1:15" ht="16.5" customHeight="1" x14ac:dyDescent="0.2">
      <c r="A125" s="63">
        <v>1</v>
      </c>
      <c r="B125" s="63" t="s">
        <v>2195</v>
      </c>
      <c r="C125" s="87" t="s">
        <v>5894</v>
      </c>
      <c r="D125" s="83"/>
      <c r="F125" s="335" t="s">
        <v>399</v>
      </c>
      <c r="G125" s="211" t="s">
        <v>398</v>
      </c>
      <c r="H125" s="67">
        <v>0.9</v>
      </c>
      <c r="I125" s="236"/>
      <c r="J125" s="69"/>
      <c r="K125" s="70"/>
      <c r="L125" s="333"/>
      <c r="M125" s="334"/>
      <c r="N125" s="71">
        <v>652</v>
      </c>
      <c r="O125" s="72"/>
    </row>
    <row r="126" spans="1:15" ht="16.5" customHeight="1" x14ac:dyDescent="0.2">
      <c r="A126" s="63">
        <v>1</v>
      </c>
      <c r="B126" s="63" t="s">
        <v>2196</v>
      </c>
      <c r="C126" s="87" t="s">
        <v>5895</v>
      </c>
      <c r="D126" s="83"/>
      <c r="F126" s="336"/>
      <c r="G126" s="74"/>
      <c r="H126" s="75"/>
      <c r="I126" s="251" t="s">
        <v>397</v>
      </c>
      <c r="J126" s="207" t="s">
        <v>398</v>
      </c>
      <c r="K126" s="70">
        <v>1</v>
      </c>
      <c r="L126" s="227" t="s">
        <v>398</v>
      </c>
      <c r="M126" s="75">
        <v>0.7</v>
      </c>
      <c r="N126" s="71">
        <v>652</v>
      </c>
      <c r="O126" s="72"/>
    </row>
    <row r="127" spans="1:15" ht="16.5" customHeight="1" x14ac:dyDescent="0.2">
      <c r="A127" s="53">
        <v>1</v>
      </c>
      <c r="B127" s="53">
        <v>7443</v>
      </c>
      <c r="C127" s="85" t="s">
        <v>5896</v>
      </c>
      <c r="D127" s="325" t="s">
        <v>415</v>
      </c>
      <c r="E127" s="394"/>
      <c r="F127" s="77"/>
      <c r="G127" s="61"/>
      <c r="H127" s="62"/>
      <c r="I127" s="145"/>
      <c r="J127" s="57"/>
      <c r="K127" s="58"/>
      <c r="L127" s="77"/>
      <c r="M127" s="62"/>
      <c r="N127" s="59">
        <v>1104</v>
      </c>
      <c r="O127" s="60"/>
    </row>
    <row r="128" spans="1:15" ht="16.5" customHeight="1" x14ac:dyDescent="0.2">
      <c r="A128" s="53">
        <v>1</v>
      </c>
      <c r="B128" s="53">
        <v>7444</v>
      </c>
      <c r="C128" s="85" t="s">
        <v>5897</v>
      </c>
      <c r="D128" s="391"/>
      <c r="E128" s="390"/>
      <c r="F128" s="55"/>
      <c r="G128" s="49"/>
      <c r="H128" s="50"/>
      <c r="I128" s="248" t="s">
        <v>397</v>
      </c>
      <c r="J128" s="205" t="s">
        <v>398</v>
      </c>
      <c r="K128" s="58">
        <v>1</v>
      </c>
      <c r="L128" s="47"/>
      <c r="N128" s="59">
        <v>1104</v>
      </c>
      <c r="O128" s="60"/>
    </row>
    <row r="129" spans="1:15" ht="16.5" customHeight="1" x14ac:dyDescent="0.2">
      <c r="A129" s="53">
        <v>1</v>
      </c>
      <c r="B129" s="53">
        <v>7445</v>
      </c>
      <c r="C129" s="85" t="s">
        <v>5898</v>
      </c>
      <c r="D129" s="391"/>
      <c r="E129" s="390"/>
      <c r="F129" s="329" t="s">
        <v>399</v>
      </c>
      <c r="G129" s="210" t="s">
        <v>398</v>
      </c>
      <c r="H129" s="62">
        <v>0.9</v>
      </c>
      <c r="I129" s="145"/>
      <c r="J129" s="57"/>
      <c r="K129" s="58"/>
      <c r="L129" s="47"/>
      <c r="N129" s="59">
        <v>994</v>
      </c>
      <c r="O129" s="60"/>
    </row>
    <row r="130" spans="1:15" ht="16.5" customHeight="1" x14ac:dyDescent="0.2">
      <c r="A130" s="53">
        <v>1</v>
      </c>
      <c r="B130" s="53">
        <v>7446</v>
      </c>
      <c r="C130" s="85" t="s">
        <v>5899</v>
      </c>
      <c r="D130" s="246">
        <v>1104</v>
      </c>
      <c r="E130" s="23" t="s">
        <v>394</v>
      </c>
      <c r="F130" s="330"/>
      <c r="G130" s="49"/>
      <c r="H130" s="50"/>
      <c r="I130" s="248" t="s">
        <v>397</v>
      </c>
      <c r="J130" s="205" t="s">
        <v>398</v>
      </c>
      <c r="K130" s="58">
        <v>1</v>
      </c>
      <c r="L130" s="47"/>
      <c r="N130" s="59">
        <v>994</v>
      </c>
      <c r="O130" s="60"/>
    </row>
    <row r="131" spans="1:15" ht="16.5" customHeight="1" x14ac:dyDescent="0.2">
      <c r="A131" s="63">
        <v>1</v>
      </c>
      <c r="B131" s="63" t="s">
        <v>2197</v>
      </c>
      <c r="C131" s="87" t="s">
        <v>5900</v>
      </c>
      <c r="D131" s="83"/>
      <c r="F131" s="65"/>
      <c r="G131" s="66"/>
      <c r="H131" s="67"/>
      <c r="I131" s="236"/>
      <c r="J131" s="69"/>
      <c r="K131" s="70"/>
      <c r="L131" s="331" t="s">
        <v>400</v>
      </c>
      <c r="M131" s="332"/>
      <c r="N131" s="71">
        <v>773</v>
      </c>
      <c r="O131" s="72"/>
    </row>
    <row r="132" spans="1:15" ht="16.5" customHeight="1" x14ac:dyDescent="0.2">
      <c r="A132" s="63">
        <v>1</v>
      </c>
      <c r="B132" s="63" t="s">
        <v>2198</v>
      </c>
      <c r="C132" s="87" t="s">
        <v>5901</v>
      </c>
      <c r="D132" s="83"/>
      <c r="F132" s="73"/>
      <c r="G132" s="74"/>
      <c r="H132" s="75"/>
      <c r="I132" s="251" t="s">
        <v>397</v>
      </c>
      <c r="J132" s="207" t="s">
        <v>398</v>
      </c>
      <c r="K132" s="70">
        <v>1</v>
      </c>
      <c r="L132" s="333"/>
      <c r="M132" s="334"/>
      <c r="N132" s="71">
        <v>773</v>
      </c>
      <c r="O132" s="72"/>
    </row>
    <row r="133" spans="1:15" ht="16.5" customHeight="1" x14ac:dyDescent="0.2">
      <c r="A133" s="63">
        <v>1</v>
      </c>
      <c r="B133" s="63" t="s">
        <v>2199</v>
      </c>
      <c r="C133" s="87" t="s">
        <v>5902</v>
      </c>
      <c r="D133" s="83"/>
      <c r="F133" s="335" t="s">
        <v>399</v>
      </c>
      <c r="G133" s="211" t="s">
        <v>398</v>
      </c>
      <c r="H133" s="67">
        <v>0.9</v>
      </c>
      <c r="I133" s="236"/>
      <c r="J133" s="69"/>
      <c r="K133" s="70"/>
      <c r="L133" s="333"/>
      <c r="M133" s="334"/>
      <c r="N133" s="71">
        <v>696</v>
      </c>
      <c r="O133" s="72"/>
    </row>
    <row r="134" spans="1:15" ht="16.5" customHeight="1" x14ac:dyDescent="0.2">
      <c r="A134" s="63">
        <v>1</v>
      </c>
      <c r="B134" s="63" t="s">
        <v>2200</v>
      </c>
      <c r="C134" s="87" t="s">
        <v>5903</v>
      </c>
      <c r="D134" s="83"/>
      <c r="F134" s="336"/>
      <c r="G134" s="74"/>
      <c r="H134" s="75"/>
      <c r="I134" s="251" t="s">
        <v>397</v>
      </c>
      <c r="J134" s="207" t="s">
        <v>398</v>
      </c>
      <c r="K134" s="70">
        <v>1</v>
      </c>
      <c r="L134" s="227" t="s">
        <v>398</v>
      </c>
      <c r="M134" s="75">
        <v>0.7</v>
      </c>
      <c r="N134" s="71">
        <v>696</v>
      </c>
      <c r="O134" s="72"/>
    </row>
    <row r="135" spans="1:15" ht="16.5" customHeight="1" x14ac:dyDescent="0.2">
      <c r="A135" s="53">
        <v>1</v>
      </c>
      <c r="B135" s="53">
        <v>7447</v>
      </c>
      <c r="C135" s="85" t="s">
        <v>5904</v>
      </c>
      <c r="D135" s="325" t="s">
        <v>416</v>
      </c>
      <c r="E135" s="394"/>
      <c r="F135" s="77"/>
      <c r="G135" s="61"/>
      <c r="H135" s="62"/>
      <c r="I135" s="145"/>
      <c r="J135" s="57"/>
      <c r="K135" s="58"/>
      <c r="L135" s="77"/>
      <c r="M135" s="62"/>
      <c r="N135" s="59">
        <v>1173</v>
      </c>
      <c r="O135" s="60"/>
    </row>
    <row r="136" spans="1:15" ht="16.5" customHeight="1" x14ac:dyDescent="0.2">
      <c r="A136" s="53">
        <v>1</v>
      </c>
      <c r="B136" s="53">
        <v>7448</v>
      </c>
      <c r="C136" s="85" t="s">
        <v>5905</v>
      </c>
      <c r="D136" s="391"/>
      <c r="E136" s="390"/>
      <c r="F136" s="55"/>
      <c r="G136" s="49"/>
      <c r="H136" s="50"/>
      <c r="I136" s="248" t="s">
        <v>397</v>
      </c>
      <c r="J136" s="205" t="s">
        <v>398</v>
      </c>
      <c r="K136" s="58">
        <v>1</v>
      </c>
      <c r="L136" s="47"/>
      <c r="N136" s="59">
        <v>1173</v>
      </c>
      <c r="O136" s="60"/>
    </row>
    <row r="137" spans="1:15" ht="16.5" customHeight="1" x14ac:dyDescent="0.2">
      <c r="A137" s="53">
        <v>1</v>
      </c>
      <c r="B137" s="53">
        <v>7449</v>
      </c>
      <c r="C137" s="85" t="s">
        <v>5906</v>
      </c>
      <c r="D137" s="391"/>
      <c r="E137" s="390"/>
      <c r="F137" s="329" t="s">
        <v>399</v>
      </c>
      <c r="G137" s="210" t="s">
        <v>398</v>
      </c>
      <c r="H137" s="62">
        <v>0.9</v>
      </c>
      <c r="I137" s="145"/>
      <c r="J137" s="57"/>
      <c r="K137" s="58"/>
      <c r="L137" s="47"/>
      <c r="N137" s="59">
        <v>1056</v>
      </c>
      <c r="O137" s="60"/>
    </row>
    <row r="138" spans="1:15" ht="16.5" customHeight="1" x14ac:dyDescent="0.2">
      <c r="A138" s="53">
        <v>1</v>
      </c>
      <c r="B138" s="53">
        <v>7450</v>
      </c>
      <c r="C138" s="85" t="s">
        <v>5907</v>
      </c>
      <c r="D138" s="246">
        <v>1173</v>
      </c>
      <c r="E138" s="23" t="s">
        <v>394</v>
      </c>
      <c r="F138" s="330"/>
      <c r="G138" s="49"/>
      <c r="H138" s="50"/>
      <c r="I138" s="248" t="s">
        <v>397</v>
      </c>
      <c r="J138" s="205" t="s">
        <v>398</v>
      </c>
      <c r="K138" s="58">
        <v>1</v>
      </c>
      <c r="L138" s="47"/>
      <c r="N138" s="59">
        <v>1056</v>
      </c>
      <c r="O138" s="60"/>
    </row>
    <row r="139" spans="1:15" ht="16.5" customHeight="1" x14ac:dyDescent="0.2">
      <c r="A139" s="63">
        <v>1</v>
      </c>
      <c r="B139" s="63" t="s">
        <v>2201</v>
      </c>
      <c r="C139" s="87" t="s">
        <v>5908</v>
      </c>
      <c r="D139" s="83"/>
      <c r="F139" s="65"/>
      <c r="G139" s="66"/>
      <c r="H139" s="67"/>
      <c r="I139" s="236"/>
      <c r="J139" s="69"/>
      <c r="K139" s="70"/>
      <c r="L139" s="331" t="s">
        <v>400</v>
      </c>
      <c r="M139" s="332"/>
      <c r="N139" s="71">
        <v>821</v>
      </c>
      <c r="O139" s="72"/>
    </row>
    <row r="140" spans="1:15" ht="16.5" customHeight="1" x14ac:dyDescent="0.2">
      <c r="A140" s="63">
        <v>1</v>
      </c>
      <c r="B140" s="63" t="s">
        <v>2202</v>
      </c>
      <c r="C140" s="87" t="s">
        <v>5909</v>
      </c>
      <c r="D140" s="83"/>
      <c r="F140" s="73"/>
      <c r="G140" s="74"/>
      <c r="H140" s="75"/>
      <c r="I140" s="251" t="s">
        <v>397</v>
      </c>
      <c r="J140" s="207" t="s">
        <v>398</v>
      </c>
      <c r="K140" s="70">
        <v>1</v>
      </c>
      <c r="L140" s="333"/>
      <c r="M140" s="334"/>
      <c r="N140" s="71">
        <v>821</v>
      </c>
      <c r="O140" s="72"/>
    </row>
    <row r="141" spans="1:15" ht="16.5" customHeight="1" x14ac:dyDescent="0.2">
      <c r="A141" s="63">
        <v>1</v>
      </c>
      <c r="B141" s="63" t="s">
        <v>2203</v>
      </c>
      <c r="C141" s="87" t="s">
        <v>5910</v>
      </c>
      <c r="D141" s="83"/>
      <c r="F141" s="335" t="s">
        <v>399</v>
      </c>
      <c r="G141" s="211" t="s">
        <v>398</v>
      </c>
      <c r="H141" s="67">
        <v>0.9</v>
      </c>
      <c r="I141" s="236"/>
      <c r="J141" s="69"/>
      <c r="K141" s="70"/>
      <c r="L141" s="333"/>
      <c r="M141" s="334"/>
      <c r="N141" s="71">
        <v>739</v>
      </c>
      <c r="O141" s="72"/>
    </row>
    <row r="142" spans="1:15" ht="16.5" customHeight="1" x14ac:dyDescent="0.2">
      <c r="A142" s="63">
        <v>1</v>
      </c>
      <c r="B142" s="63" t="s">
        <v>2204</v>
      </c>
      <c r="C142" s="87" t="s">
        <v>5911</v>
      </c>
      <c r="D142" s="83"/>
      <c r="F142" s="336"/>
      <c r="G142" s="74"/>
      <c r="H142" s="75"/>
      <c r="I142" s="251" t="s">
        <v>397</v>
      </c>
      <c r="J142" s="207" t="s">
        <v>398</v>
      </c>
      <c r="K142" s="70">
        <v>1</v>
      </c>
      <c r="L142" s="227" t="s">
        <v>398</v>
      </c>
      <c r="M142" s="75">
        <v>0.7</v>
      </c>
      <c r="N142" s="71">
        <v>739</v>
      </c>
      <c r="O142" s="72"/>
    </row>
    <row r="143" spans="1:15" ht="16.5" customHeight="1" x14ac:dyDescent="0.2">
      <c r="A143" s="53">
        <v>1</v>
      </c>
      <c r="B143" s="53">
        <v>7451</v>
      </c>
      <c r="C143" s="85" t="s">
        <v>5912</v>
      </c>
      <c r="D143" s="325" t="s">
        <v>417</v>
      </c>
      <c r="E143" s="394"/>
      <c r="F143" s="77"/>
      <c r="G143" s="61"/>
      <c r="H143" s="62"/>
      <c r="I143" s="145"/>
      <c r="J143" s="57"/>
      <c r="K143" s="58"/>
      <c r="L143" s="77"/>
      <c r="M143" s="62"/>
      <c r="N143" s="59">
        <v>1242</v>
      </c>
      <c r="O143" s="60"/>
    </row>
    <row r="144" spans="1:15" ht="16.5" customHeight="1" x14ac:dyDescent="0.2">
      <c r="A144" s="53">
        <v>1</v>
      </c>
      <c r="B144" s="53">
        <v>7452</v>
      </c>
      <c r="C144" s="85" t="s">
        <v>5913</v>
      </c>
      <c r="D144" s="391"/>
      <c r="E144" s="390"/>
      <c r="F144" s="55"/>
      <c r="G144" s="49"/>
      <c r="H144" s="50"/>
      <c r="I144" s="248" t="s">
        <v>397</v>
      </c>
      <c r="J144" s="205" t="s">
        <v>398</v>
      </c>
      <c r="K144" s="58">
        <v>1</v>
      </c>
      <c r="L144" s="47"/>
      <c r="N144" s="59">
        <v>1242</v>
      </c>
      <c r="O144" s="60"/>
    </row>
    <row r="145" spans="1:15" ht="16.5" customHeight="1" x14ac:dyDescent="0.2">
      <c r="A145" s="53">
        <v>1</v>
      </c>
      <c r="B145" s="53">
        <v>7453</v>
      </c>
      <c r="C145" s="85" t="s">
        <v>5914</v>
      </c>
      <c r="D145" s="391"/>
      <c r="E145" s="390"/>
      <c r="F145" s="329" t="s">
        <v>399</v>
      </c>
      <c r="G145" s="210" t="s">
        <v>398</v>
      </c>
      <c r="H145" s="62">
        <v>0.9</v>
      </c>
      <c r="I145" s="145"/>
      <c r="J145" s="57"/>
      <c r="K145" s="58"/>
      <c r="L145" s="47"/>
      <c r="N145" s="59">
        <v>1118</v>
      </c>
      <c r="O145" s="60"/>
    </row>
    <row r="146" spans="1:15" ht="16.5" customHeight="1" x14ac:dyDescent="0.2">
      <c r="A146" s="53">
        <v>1</v>
      </c>
      <c r="B146" s="53">
        <v>7454</v>
      </c>
      <c r="C146" s="85" t="s">
        <v>5915</v>
      </c>
      <c r="D146" s="246">
        <v>1242</v>
      </c>
      <c r="E146" s="23" t="s">
        <v>394</v>
      </c>
      <c r="F146" s="330"/>
      <c r="G146" s="49"/>
      <c r="H146" s="50"/>
      <c r="I146" s="248" t="s">
        <v>397</v>
      </c>
      <c r="J146" s="205" t="s">
        <v>398</v>
      </c>
      <c r="K146" s="58">
        <v>1</v>
      </c>
      <c r="L146" s="47"/>
      <c r="N146" s="59">
        <v>1118</v>
      </c>
      <c r="O146" s="60"/>
    </row>
    <row r="147" spans="1:15" ht="16.5" customHeight="1" x14ac:dyDescent="0.2">
      <c r="A147" s="63">
        <v>1</v>
      </c>
      <c r="B147" s="63" t="s">
        <v>2205</v>
      </c>
      <c r="C147" s="87" t="s">
        <v>5916</v>
      </c>
      <c r="D147" s="83"/>
      <c r="F147" s="65"/>
      <c r="G147" s="66"/>
      <c r="H147" s="67"/>
      <c r="I147" s="236"/>
      <c r="J147" s="69"/>
      <c r="K147" s="70"/>
      <c r="L147" s="331" t="s">
        <v>400</v>
      </c>
      <c r="M147" s="332"/>
      <c r="N147" s="71">
        <v>869</v>
      </c>
      <c r="O147" s="72"/>
    </row>
    <row r="148" spans="1:15" ht="16.5" customHeight="1" x14ac:dyDescent="0.2">
      <c r="A148" s="63">
        <v>1</v>
      </c>
      <c r="B148" s="63" t="s">
        <v>2206</v>
      </c>
      <c r="C148" s="87" t="s">
        <v>5917</v>
      </c>
      <c r="D148" s="83"/>
      <c r="F148" s="73"/>
      <c r="G148" s="74"/>
      <c r="H148" s="75"/>
      <c r="I148" s="251" t="s">
        <v>397</v>
      </c>
      <c r="J148" s="207" t="s">
        <v>398</v>
      </c>
      <c r="K148" s="70">
        <v>1</v>
      </c>
      <c r="L148" s="333"/>
      <c r="M148" s="334"/>
      <c r="N148" s="71">
        <v>869</v>
      </c>
      <c r="O148" s="72"/>
    </row>
    <row r="149" spans="1:15" ht="16.5" customHeight="1" x14ac:dyDescent="0.2">
      <c r="A149" s="63">
        <v>1</v>
      </c>
      <c r="B149" s="63" t="s">
        <v>2207</v>
      </c>
      <c r="C149" s="87" t="s">
        <v>5918</v>
      </c>
      <c r="D149" s="83"/>
      <c r="F149" s="335" t="s">
        <v>399</v>
      </c>
      <c r="G149" s="211" t="s">
        <v>398</v>
      </c>
      <c r="H149" s="67">
        <v>0.9</v>
      </c>
      <c r="I149" s="236"/>
      <c r="J149" s="69"/>
      <c r="K149" s="70"/>
      <c r="L149" s="333"/>
      <c r="M149" s="334"/>
      <c r="N149" s="71">
        <v>783</v>
      </c>
      <c r="O149" s="72"/>
    </row>
    <row r="150" spans="1:15" ht="16.5" customHeight="1" x14ac:dyDescent="0.2">
      <c r="A150" s="63">
        <v>1</v>
      </c>
      <c r="B150" s="63" t="s">
        <v>2208</v>
      </c>
      <c r="C150" s="87" t="s">
        <v>5919</v>
      </c>
      <c r="D150" s="124"/>
      <c r="E150" s="49"/>
      <c r="F150" s="336"/>
      <c r="G150" s="74"/>
      <c r="H150" s="75"/>
      <c r="I150" s="251" t="s">
        <v>397</v>
      </c>
      <c r="J150" s="207" t="s">
        <v>398</v>
      </c>
      <c r="K150" s="70">
        <v>1</v>
      </c>
      <c r="L150" s="227" t="s">
        <v>398</v>
      </c>
      <c r="M150" s="75">
        <v>0.7</v>
      </c>
      <c r="N150" s="71">
        <v>783</v>
      </c>
      <c r="O150" s="79"/>
    </row>
    <row r="151" spans="1:15" ht="16.5" customHeight="1" x14ac:dyDescent="0.2">
      <c r="A151" s="44">
        <v>1</v>
      </c>
      <c r="B151" s="44">
        <v>7455</v>
      </c>
      <c r="C151" s="45" t="s">
        <v>5920</v>
      </c>
      <c r="D151" s="327" t="s">
        <v>418</v>
      </c>
      <c r="E151" s="390"/>
      <c r="F151" s="47"/>
      <c r="I151" s="55"/>
      <c r="J151" s="49"/>
      <c r="K151" s="50"/>
      <c r="L151" s="47"/>
      <c r="N151" s="51">
        <v>1311</v>
      </c>
      <c r="O151" s="52" t="s">
        <v>396</v>
      </c>
    </row>
    <row r="152" spans="1:15" ht="16.5" customHeight="1" x14ac:dyDescent="0.2">
      <c r="A152" s="53">
        <v>1</v>
      </c>
      <c r="B152" s="53">
        <v>7456</v>
      </c>
      <c r="C152" s="85" t="s">
        <v>5921</v>
      </c>
      <c r="D152" s="391"/>
      <c r="E152" s="390"/>
      <c r="F152" s="55"/>
      <c r="G152" s="49"/>
      <c r="H152" s="50"/>
      <c r="I152" s="248" t="s">
        <v>397</v>
      </c>
      <c r="J152" s="205" t="s">
        <v>398</v>
      </c>
      <c r="K152" s="58">
        <v>1</v>
      </c>
      <c r="L152" s="47"/>
      <c r="N152" s="59">
        <v>1311</v>
      </c>
      <c r="O152" s="60"/>
    </row>
    <row r="153" spans="1:15" ht="16.5" customHeight="1" x14ac:dyDescent="0.2">
      <c r="A153" s="53">
        <v>1</v>
      </c>
      <c r="B153" s="53">
        <v>7457</v>
      </c>
      <c r="C153" s="85" t="s">
        <v>5922</v>
      </c>
      <c r="D153" s="391"/>
      <c r="E153" s="390"/>
      <c r="F153" s="329" t="s">
        <v>399</v>
      </c>
      <c r="G153" s="210" t="s">
        <v>398</v>
      </c>
      <c r="H153" s="62">
        <v>0.9</v>
      </c>
      <c r="I153" s="145"/>
      <c r="J153" s="57"/>
      <c r="K153" s="58"/>
      <c r="L153" s="47"/>
      <c r="N153" s="59">
        <v>1180</v>
      </c>
      <c r="O153" s="60"/>
    </row>
    <row r="154" spans="1:15" ht="16.5" customHeight="1" x14ac:dyDescent="0.2">
      <c r="A154" s="53">
        <v>1</v>
      </c>
      <c r="B154" s="53">
        <v>7458</v>
      </c>
      <c r="C154" s="85" t="s">
        <v>5923</v>
      </c>
      <c r="D154" s="246">
        <v>1311</v>
      </c>
      <c r="E154" s="23" t="s">
        <v>394</v>
      </c>
      <c r="F154" s="330"/>
      <c r="G154" s="49"/>
      <c r="H154" s="50"/>
      <c r="I154" s="248" t="s">
        <v>397</v>
      </c>
      <c r="J154" s="205" t="s">
        <v>398</v>
      </c>
      <c r="K154" s="58">
        <v>1</v>
      </c>
      <c r="L154" s="47"/>
      <c r="N154" s="59">
        <v>1180</v>
      </c>
      <c r="O154" s="60"/>
    </row>
    <row r="155" spans="1:15" ht="16.5" customHeight="1" x14ac:dyDescent="0.2">
      <c r="A155" s="63">
        <v>1</v>
      </c>
      <c r="B155" s="63" t="s">
        <v>2209</v>
      </c>
      <c r="C155" s="87" t="s">
        <v>5924</v>
      </c>
      <c r="D155" s="83"/>
      <c r="F155" s="65"/>
      <c r="G155" s="66"/>
      <c r="H155" s="67"/>
      <c r="I155" s="236"/>
      <c r="J155" s="69"/>
      <c r="K155" s="70"/>
      <c r="L155" s="331" t="s">
        <v>400</v>
      </c>
      <c r="M155" s="332"/>
      <c r="N155" s="71">
        <v>918</v>
      </c>
      <c r="O155" s="72"/>
    </row>
    <row r="156" spans="1:15" ht="16.5" customHeight="1" x14ac:dyDescent="0.2">
      <c r="A156" s="63">
        <v>1</v>
      </c>
      <c r="B156" s="63" t="s">
        <v>2210</v>
      </c>
      <c r="C156" s="87" t="s">
        <v>5925</v>
      </c>
      <c r="D156" s="83"/>
      <c r="F156" s="73"/>
      <c r="G156" s="74"/>
      <c r="H156" s="75"/>
      <c r="I156" s="251" t="s">
        <v>397</v>
      </c>
      <c r="J156" s="207" t="s">
        <v>398</v>
      </c>
      <c r="K156" s="70">
        <v>1</v>
      </c>
      <c r="L156" s="333"/>
      <c r="M156" s="334"/>
      <c r="N156" s="71">
        <v>918</v>
      </c>
      <c r="O156" s="72"/>
    </row>
    <row r="157" spans="1:15" ht="16.5" customHeight="1" x14ac:dyDescent="0.2">
      <c r="A157" s="63">
        <v>1</v>
      </c>
      <c r="B157" s="63" t="s">
        <v>2211</v>
      </c>
      <c r="C157" s="87" t="s">
        <v>5926</v>
      </c>
      <c r="D157" s="83"/>
      <c r="F157" s="335" t="s">
        <v>399</v>
      </c>
      <c r="G157" s="211" t="s">
        <v>398</v>
      </c>
      <c r="H157" s="67">
        <v>0.9</v>
      </c>
      <c r="I157" s="236"/>
      <c r="J157" s="69"/>
      <c r="K157" s="70"/>
      <c r="L157" s="333"/>
      <c r="M157" s="334"/>
      <c r="N157" s="71">
        <v>826</v>
      </c>
      <c r="O157" s="72"/>
    </row>
    <row r="158" spans="1:15" ht="16.5" customHeight="1" x14ac:dyDescent="0.2">
      <c r="A158" s="63">
        <v>1</v>
      </c>
      <c r="B158" s="63" t="s">
        <v>2212</v>
      </c>
      <c r="C158" s="87" t="s">
        <v>5927</v>
      </c>
      <c r="D158" s="83"/>
      <c r="F158" s="336"/>
      <c r="G158" s="74"/>
      <c r="H158" s="75"/>
      <c r="I158" s="251" t="s">
        <v>397</v>
      </c>
      <c r="J158" s="207" t="s">
        <v>398</v>
      </c>
      <c r="K158" s="70">
        <v>1</v>
      </c>
      <c r="L158" s="227" t="s">
        <v>398</v>
      </c>
      <c r="M158" s="75">
        <v>0.7</v>
      </c>
      <c r="N158" s="71">
        <v>826</v>
      </c>
      <c r="O158" s="72"/>
    </row>
    <row r="159" spans="1:15" ht="16.5" customHeight="1" x14ac:dyDescent="0.2">
      <c r="A159" s="53">
        <v>1</v>
      </c>
      <c r="B159" s="53">
        <v>7459</v>
      </c>
      <c r="C159" s="85" t="s">
        <v>5928</v>
      </c>
      <c r="D159" s="325" t="s">
        <v>419</v>
      </c>
      <c r="E159" s="394"/>
      <c r="F159" s="77"/>
      <c r="G159" s="61"/>
      <c r="H159" s="62"/>
      <c r="I159" s="145"/>
      <c r="J159" s="57"/>
      <c r="K159" s="58"/>
      <c r="L159" s="77"/>
      <c r="M159" s="62"/>
      <c r="N159" s="59">
        <v>1380</v>
      </c>
      <c r="O159" s="60"/>
    </row>
    <row r="160" spans="1:15" ht="16.5" customHeight="1" x14ac:dyDescent="0.2">
      <c r="A160" s="53">
        <v>1</v>
      </c>
      <c r="B160" s="53">
        <v>7460</v>
      </c>
      <c r="C160" s="85" t="s">
        <v>5929</v>
      </c>
      <c r="D160" s="391"/>
      <c r="E160" s="390"/>
      <c r="F160" s="55"/>
      <c r="G160" s="49"/>
      <c r="H160" s="50"/>
      <c r="I160" s="248" t="s">
        <v>397</v>
      </c>
      <c r="J160" s="205" t="s">
        <v>398</v>
      </c>
      <c r="K160" s="58">
        <v>1</v>
      </c>
      <c r="L160" s="47"/>
      <c r="N160" s="59">
        <v>1380</v>
      </c>
      <c r="O160" s="60"/>
    </row>
    <row r="161" spans="1:15" ht="16.5" customHeight="1" x14ac:dyDescent="0.2">
      <c r="A161" s="53">
        <v>1</v>
      </c>
      <c r="B161" s="53">
        <v>7461</v>
      </c>
      <c r="C161" s="85" t="s">
        <v>5930</v>
      </c>
      <c r="D161" s="391"/>
      <c r="E161" s="390"/>
      <c r="F161" s="329" t="s">
        <v>399</v>
      </c>
      <c r="G161" s="210" t="s">
        <v>398</v>
      </c>
      <c r="H161" s="62">
        <v>0.9</v>
      </c>
      <c r="I161" s="145"/>
      <c r="J161" s="57"/>
      <c r="K161" s="58"/>
      <c r="L161" s="47"/>
      <c r="N161" s="59">
        <v>1242</v>
      </c>
      <c r="O161" s="60"/>
    </row>
    <row r="162" spans="1:15" ht="16.5" customHeight="1" x14ac:dyDescent="0.2">
      <c r="A162" s="53">
        <v>1</v>
      </c>
      <c r="B162" s="53">
        <v>7462</v>
      </c>
      <c r="C162" s="85" t="s">
        <v>5931</v>
      </c>
      <c r="D162" s="246">
        <v>1380</v>
      </c>
      <c r="E162" s="23" t="s">
        <v>394</v>
      </c>
      <c r="F162" s="330"/>
      <c r="G162" s="49"/>
      <c r="H162" s="50"/>
      <c r="I162" s="248" t="s">
        <v>397</v>
      </c>
      <c r="J162" s="205" t="s">
        <v>398</v>
      </c>
      <c r="K162" s="58">
        <v>1</v>
      </c>
      <c r="L162" s="47"/>
      <c r="N162" s="59">
        <v>1242</v>
      </c>
      <c r="O162" s="60"/>
    </row>
    <row r="163" spans="1:15" ht="16.5" customHeight="1" x14ac:dyDescent="0.2">
      <c r="A163" s="63">
        <v>1</v>
      </c>
      <c r="B163" s="63" t="s">
        <v>2213</v>
      </c>
      <c r="C163" s="87" t="s">
        <v>5932</v>
      </c>
      <c r="D163" s="83"/>
      <c r="F163" s="65"/>
      <c r="G163" s="66"/>
      <c r="H163" s="67"/>
      <c r="I163" s="236"/>
      <c r="J163" s="69"/>
      <c r="K163" s="70"/>
      <c r="L163" s="331" t="s">
        <v>400</v>
      </c>
      <c r="M163" s="332"/>
      <c r="N163" s="71">
        <v>966</v>
      </c>
      <c r="O163" s="72"/>
    </row>
    <row r="164" spans="1:15" ht="16.5" customHeight="1" x14ac:dyDescent="0.2">
      <c r="A164" s="63">
        <v>1</v>
      </c>
      <c r="B164" s="63" t="s">
        <v>2214</v>
      </c>
      <c r="C164" s="87" t="s">
        <v>5933</v>
      </c>
      <c r="D164" s="83"/>
      <c r="F164" s="73"/>
      <c r="G164" s="74"/>
      <c r="H164" s="75"/>
      <c r="I164" s="251" t="s">
        <v>397</v>
      </c>
      <c r="J164" s="207" t="s">
        <v>398</v>
      </c>
      <c r="K164" s="70">
        <v>1</v>
      </c>
      <c r="L164" s="333"/>
      <c r="M164" s="334"/>
      <c r="N164" s="71">
        <v>966</v>
      </c>
      <c r="O164" s="72"/>
    </row>
    <row r="165" spans="1:15" ht="16.5" customHeight="1" x14ac:dyDescent="0.2">
      <c r="A165" s="63">
        <v>1</v>
      </c>
      <c r="B165" s="63" t="s">
        <v>2215</v>
      </c>
      <c r="C165" s="87" t="s">
        <v>5934</v>
      </c>
      <c r="D165" s="83"/>
      <c r="F165" s="335" t="s">
        <v>399</v>
      </c>
      <c r="G165" s="211" t="s">
        <v>398</v>
      </c>
      <c r="H165" s="67">
        <v>0.9</v>
      </c>
      <c r="I165" s="236"/>
      <c r="J165" s="69"/>
      <c r="K165" s="70"/>
      <c r="L165" s="333"/>
      <c r="M165" s="334"/>
      <c r="N165" s="71">
        <v>869</v>
      </c>
      <c r="O165" s="72"/>
    </row>
    <row r="166" spans="1:15" ht="16.5" customHeight="1" x14ac:dyDescent="0.2">
      <c r="A166" s="63">
        <v>1</v>
      </c>
      <c r="B166" s="63" t="s">
        <v>2216</v>
      </c>
      <c r="C166" s="87" t="s">
        <v>5935</v>
      </c>
      <c r="D166" s="83"/>
      <c r="F166" s="336"/>
      <c r="G166" s="74"/>
      <c r="H166" s="75"/>
      <c r="I166" s="251" t="s">
        <v>397</v>
      </c>
      <c r="J166" s="207" t="s">
        <v>398</v>
      </c>
      <c r="K166" s="70">
        <v>1</v>
      </c>
      <c r="L166" s="227" t="s">
        <v>398</v>
      </c>
      <c r="M166" s="75">
        <v>0.7</v>
      </c>
      <c r="N166" s="71">
        <v>869</v>
      </c>
      <c r="O166" s="72"/>
    </row>
    <row r="167" spans="1:15" ht="16.5" customHeight="1" x14ac:dyDescent="0.2">
      <c r="A167" s="53">
        <v>1</v>
      </c>
      <c r="B167" s="53">
        <v>7463</v>
      </c>
      <c r="C167" s="85" t="s">
        <v>5936</v>
      </c>
      <c r="D167" s="325" t="s">
        <v>420</v>
      </c>
      <c r="E167" s="394"/>
      <c r="F167" s="77"/>
      <c r="G167" s="61"/>
      <c r="H167" s="62"/>
      <c r="I167" s="145"/>
      <c r="J167" s="57"/>
      <c r="K167" s="58"/>
      <c r="L167" s="77"/>
      <c r="M167" s="62"/>
      <c r="N167" s="59">
        <v>1449</v>
      </c>
      <c r="O167" s="60"/>
    </row>
    <row r="168" spans="1:15" ht="16.5" customHeight="1" x14ac:dyDescent="0.2">
      <c r="A168" s="53">
        <v>1</v>
      </c>
      <c r="B168" s="53">
        <v>7464</v>
      </c>
      <c r="C168" s="85" t="s">
        <v>5937</v>
      </c>
      <c r="D168" s="391"/>
      <c r="E168" s="390"/>
      <c r="F168" s="55"/>
      <c r="G168" s="49"/>
      <c r="H168" s="50"/>
      <c r="I168" s="248" t="s">
        <v>397</v>
      </c>
      <c r="J168" s="205" t="s">
        <v>398</v>
      </c>
      <c r="K168" s="58">
        <v>1</v>
      </c>
      <c r="L168" s="47"/>
      <c r="N168" s="59">
        <v>1449</v>
      </c>
      <c r="O168" s="60"/>
    </row>
    <row r="169" spans="1:15" ht="16.5" customHeight="1" x14ac:dyDescent="0.2">
      <c r="A169" s="53">
        <v>1</v>
      </c>
      <c r="B169" s="53">
        <v>7465</v>
      </c>
      <c r="C169" s="85" t="s">
        <v>5938</v>
      </c>
      <c r="D169" s="391"/>
      <c r="E169" s="390"/>
      <c r="F169" s="329" t="s">
        <v>399</v>
      </c>
      <c r="G169" s="210" t="s">
        <v>398</v>
      </c>
      <c r="H169" s="62">
        <v>0.9</v>
      </c>
      <c r="I169" s="145"/>
      <c r="J169" s="57"/>
      <c r="K169" s="58"/>
      <c r="L169" s="47"/>
      <c r="N169" s="59">
        <v>1304</v>
      </c>
      <c r="O169" s="60"/>
    </row>
    <row r="170" spans="1:15" ht="16.5" customHeight="1" x14ac:dyDescent="0.2">
      <c r="A170" s="53">
        <v>1</v>
      </c>
      <c r="B170" s="53">
        <v>7466</v>
      </c>
      <c r="C170" s="85" t="s">
        <v>5939</v>
      </c>
      <c r="D170" s="246">
        <v>1449</v>
      </c>
      <c r="E170" s="23" t="s">
        <v>394</v>
      </c>
      <c r="F170" s="330"/>
      <c r="G170" s="49"/>
      <c r="H170" s="50"/>
      <c r="I170" s="248" t="s">
        <v>397</v>
      </c>
      <c r="J170" s="205" t="s">
        <v>398</v>
      </c>
      <c r="K170" s="58">
        <v>1</v>
      </c>
      <c r="L170" s="47"/>
      <c r="N170" s="59">
        <v>1304</v>
      </c>
      <c r="O170" s="60"/>
    </row>
    <row r="171" spans="1:15" ht="16.5" customHeight="1" x14ac:dyDescent="0.2">
      <c r="A171" s="63">
        <v>1</v>
      </c>
      <c r="B171" s="63" t="s">
        <v>2217</v>
      </c>
      <c r="C171" s="87" t="s">
        <v>5940</v>
      </c>
      <c r="D171" s="83"/>
      <c r="F171" s="65"/>
      <c r="G171" s="66"/>
      <c r="H171" s="67"/>
      <c r="I171" s="236"/>
      <c r="J171" s="69"/>
      <c r="K171" s="70"/>
      <c r="L171" s="331" t="s">
        <v>400</v>
      </c>
      <c r="M171" s="332"/>
      <c r="N171" s="71">
        <v>1014</v>
      </c>
      <c r="O171" s="72"/>
    </row>
    <row r="172" spans="1:15" ht="16.5" customHeight="1" x14ac:dyDescent="0.2">
      <c r="A172" s="63">
        <v>1</v>
      </c>
      <c r="B172" s="63" t="s">
        <v>2218</v>
      </c>
      <c r="C172" s="87" t="s">
        <v>5941</v>
      </c>
      <c r="D172" s="83"/>
      <c r="F172" s="73"/>
      <c r="G172" s="74"/>
      <c r="H172" s="75"/>
      <c r="I172" s="251" t="s">
        <v>397</v>
      </c>
      <c r="J172" s="207" t="s">
        <v>398</v>
      </c>
      <c r="K172" s="70">
        <v>1</v>
      </c>
      <c r="L172" s="333"/>
      <c r="M172" s="334"/>
      <c r="N172" s="71">
        <v>1014</v>
      </c>
      <c r="O172" s="72"/>
    </row>
    <row r="173" spans="1:15" ht="16.5" customHeight="1" x14ac:dyDescent="0.2">
      <c r="A173" s="63">
        <v>1</v>
      </c>
      <c r="B173" s="63" t="s">
        <v>2219</v>
      </c>
      <c r="C173" s="87" t="s">
        <v>5942</v>
      </c>
      <c r="D173" s="83"/>
      <c r="F173" s="335" t="s">
        <v>399</v>
      </c>
      <c r="G173" s="211" t="s">
        <v>398</v>
      </c>
      <c r="H173" s="67">
        <v>0.9</v>
      </c>
      <c r="I173" s="236"/>
      <c r="J173" s="69"/>
      <c r="K173" s="70"/>
      <c r="L173" s="333"/>
      <c r="M173" s="334"/>
      <c r="N173" s="71">
        <v>913</v>
      </c>
      <c r="O173" s="72"/>
    </row>
    <row r="174" spans="1:15" ht="16.5" customHeight="1" x14ac:dyDescent="0.2">
      <c r="A174" s="63">
        <v>1</v>
      </c>
      <c r="B174" s="63" t="s">
        <v>2220</v>
      </c>
      <c r="C174" s="87" t="s">
        <v>5943</v>
      </c>
      <c r="D174" s="124"/>
      <c r="E174" s="49"/>
      <c r="F174" s="336"/>
      <c r="G174" s="74"/>
      <c r="H174" s="75"/>
      <c r="I174" s="251" t="s">
        <v>397</v>
      </c>
      <c r="J174" s="207" t="s">
        <v>398</v>
      </c>
      <c r="K174" s="70">
        <v>1</v>
      </c>
      <c r="L174" s="227" t="s">
        <v>398</v>
      </c>
      <c r="M174" s="75">
        <v>0.7</v>
      </c>
      <c r="N174" s="71">
        <v>913</v>
      </c>
      <c r="O174" s="79"/>
    </row>
    <row r="175" spans="1:15" ht="16.5" customHeight="1" x14ac:dyDescent="0.2"/>
    <row r="176" spans="1:15" ht="16.5" customHeight="1" x14ac:dyDescent="0.2"/>
  </sheetData>
  <mergeCells count="84">
    <mergeCell ref="L163:M165"/>
    <mergeCell ref="F165:F166"/>
    <mergeCell ref="D167:E169"/>
    <mergeCell ref="F169:F170"/>
    <mergeCell ref="L171:M173"/>
    <mergeCell ref="F173:F174"/>
    <mergeCell ref="D151:E153"/>
    <mergeCell ref="F153:F154"/>
    <mergeCell ref="L155:M157"/>
    <mergeCell ref="F157:F158"/>
    <mergeCell ref="D159:E161"/>
    <mergeCell ref="F161:F162"/>
    <mergeCell ref="L139:M141"/>
    <mergeCell ref="F141:F142"/>
    <mergeCell ref="D143:E145"/>
    <mergeCell ref="F145:F146"/>
    <mergeCell ref="L147:M149"/>
    <mergeCell ref="F149:F150"/>
    <mergeCell ref="D127:E129"/>
    <mergeCell ref="F129:F130"/>
    <mergeCell ref="L131:M133"/>
    <mergeCell ref="F133:F134"/>
    <mergeCell ref="D135:E137"/>
    <mergeCell ref="F137:F138"/>
    <mergeCell ref="L115:M117"/>
    <mergeCell ref="F117:F118"/>
    <mergeCell ref="D119:E121"/>
    <mergeCell ref="F121:F122"/>
    <mergeCell ref="L123:M125"/>
    <mergeCell ref="F125:F126"/>
    <mergeCell ref="D103:E105"/>
    <mergeCell ref="F105:F106"/>
    <mergeCell ref="L107:M109"/>
    <mergeCell ref="F109:F110"/>
    <mergeCell ref="D111:E113"/>
    <mergeCell ref="F113:F114"/>
    <mergeCell ref="L91:M93"/>
    <mergeCell ref="F93:F94"/>
    <mergeCell ref="D95:E97"/>
    <mergeCell ref="F97:F98"/>
    <mergeCell ref="L99:M101"/>
    <mergeCell ref="F101:F102"/>
    <mergeCell ref="D79:E81"/>
    <mergeCell ref="F81:F82"/>
    <mergeCell ref="L83:M85"/>
    <mergeCell ref="F85:F86"/>
    <mergeCell ref="D87:E89"/>
    <mergeCell ref="F89:F90"/>
    <mergeCell ref="L67:M69"/>
    <mergeCell ref="F69:F70"/>
    <mergeCell ref="D71:E73"/>
    <mergeCell ref="F73:F74"/>
    <mergeCell ref="L75:M77"/>
    <mergeCell ref="F77:F78"/>
    <mergeCell ref="D55:E57"/>
    <mergeCell ref="F57:F58"/>
    <mergeCell ref="L59:M61"/>
    <mergeCell ref="F61:F62"/>
    <mergeCell ref="D63:E65"/>
    <mergeCell ref="F65:F66"/>
    <mergeCell ref="L43:M45"/>
    <mergeCell ref="F45:F46"/>
    <mergeCell ref="D47:E49"/>
    <mergeCell ref="F49:F50"/>
    <mergeCell ref="L51:M53"/>
    <mergeCell ref="F53:F54"/>
    <mergeCell ref="D31:E33"/>
    <mergeCell ref="F33:F34"/>
    <mergeCell ref="L35:M37"/>
    <mergeCell ref="F37:F38"/>
    <mergeCell ref="D39:E41"/>
    <mergeCell ref="F41:F42"/>
    <mergeCell ref="L19:M21"/>
    <mergeCell ref="F21:F22"/>
    <mergeCell ref="D23:E25"/>
    <mergeCell ref="F25:F26"/>
    <mergeCell ref="L27:M29"/>
    <mergeCell ref="F29:F30"/>
    <mergeCell ref="D7:E9"/>
    <mergeCell ref="F9:F10"/>
    <mergeCell ref="L11:M13"/>
    <mergeCell ref="F13:F14"/>
    <mergeCell ref="D15:E17"/>
    <mergeCell ref="F17:F18"/>
  </mergeCells>
  <phoneticPr fontId="1"/>
  <printOptions horizontalCentered="1"/>
  <pageMargins left="0.70866141732283472" right="0.70866141732283472" top="0.74803149606299213" bottom="0.74803149606299213" header="0.31496062992125984" footer="0.31496062992125984"/>
  <pageSetup paperSize="9" scale="62" fitToHeight="0" orientation="portrait" r:id="rId1"/>
  <headerFooter>
    <oddFooter>&amp;C&amp;"ＭＳ Ｐゴシック"&amp;14&amp;P</oddFooter>
  </headerFooter>
  <rowBreaks count="2" manualBreakCount="2">
    <brk id="78" max="14" man="1"/>
    <brk id="150" max="14"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25"/>
  <sheetViews>
    <sheetView view="pageBreakPreview" topLeftCell="A100"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37.44140625" style="23" customWidth="1"/>
    <col min="4" max="4" width="4.88671875" style="23" customWidth="1"/>
    <col min="5" max="5" width="4.88671875" style="25" customWidth="1"/>
    <col min="6" max="6" width="12" style="25" customWidth="1"/>
    <col min="7" max="7" width="2.44140625" style="25" customWidth="1"/>
    <col min="8" max="8" width="4.44140625" style="26" bestFit="1" customWidth="1"/>
    <col min="9" max="9" width="26" style="25" customWidth="1"/>
    <col min="10" max="10" width="2.44140625" style="25" customWidth="1"/>
    <col min="11" max="11" width="5.44140625" style="26" bestFit="1" customWidth="1"/>
    <col min="12" max="12" width="2.44140625" style="25" customWidth="1"/>
    <col min="13" max="13" width="3.88671875" style="25" customWidth="1"/>
    <col min="14" max="14" width="4.44140625" style="26" bestFit="1" customWidth="1"/>
    <col min="15" max="15" width="9.88671875" style="25" customWidth="1"/>
    <col min="16" max="16" width="4.44140625" style="26" bestFit="1" customWidth="1"/>
    <col min="17" max="17" width="7.109375" style="28" customWidth="1"/>
    <col min="18" max="18" width="8.6640625" style="29" customWidth="1"/>
    <col min="19" max="16384" width="8.88671875" style="25"/>
  </cols>
  <sheetData>
    <row r="1" spans="1:18" ht="17.100000000000001" customHeight="1" x14ac:dyDescent="0.2"/>
    <row r="2" spans="1:18" ht="17.100000000000001" customHeight="1" x14ac:dyDescent="0.2"/>
    <row r="3" spans="1:18" ht="17.100000000000001" customHeight="1" x14ac:dyDescent="0.2"/>
    <row r="4" spans="1:18" ht="17.100000000000001" customHeight="1" x14ac:dyDescent="0.2">
      <c r="B4" s="30" t="s">
        <v>2710</v>
      </c>
      <c r="D4" s="81"/>
    </row>
    <row r="5" spans="1:18" ht="16.5" customHeight="1" x14ac:dyDescent="0.2">
      <c r="A5" s="31" t="s">
        <v>386</v>
      </c>
      <c r="B5" s="32"/>
      <c r="C5" s="33" t="s">
        <v>387</v>
      </c>
      <c r="D5" s="34" t="s">
        <v>388</v>
      </c>
      <c r="E5" s="34"/>
      <c r="F5" s="34"/>
      <c r="G5" s="34"/>
      <c r="H5" s="35"/>
      <c r="I5" s="34"/>
      <c r="J5" s="34"/>
      <c r="K5" s="35"/>
      <c r="L5" s="34"/>
      <c r="M5" s="34"/>
      <c r="N5" s="35"/>
      <c r="O5" s="34"/>
      <c r="P5" s="35"/>
      <c r="Q5" s="36" t="s">
        <v>389</v>
      </c>
      <c r="R5" s="33" t="s">
        <v>390</v>
      </c>
    </row>
    <row r="6" spans="1:18" ht="16.5" customHeight="1" x14ac:dyDescent="0.2">
      <c r="A6" s="37" t="s">
        <v>391</v>
      </c>
      <c r="B6" s="37" t="s">
        <v>392</v>
      </c>
      <c r="C6" s="38"/>
      <c r="D6" s="40"/>
      <c r="E6" s="40"/>
      <c r="F6" s="40"/>
      <c r="G6" s="40"/>
      <c r="H6" s="41"/>
      <c r="I6" s="40"/>
      <c r="J6" s="40"/>
      <c r="K6" s="41"/>
      <c r="L6" s="40"/>
      <c r="M6" s="40"/>
      <c r="N6" s="41"/>
      <c r="O6" s="40"/>
      <c r="P6" s="41"/>
      <c r="Q6" s="42" t="s">
        <v>393</v>
      </c>
      <c r="R6" s="43" t="s">
        <v>394</v>
      </c>
    </row>
    <row r="7" spans="1:18" ht="16.5" customHeight="1" x14ac:dyDescent="0.2">
      <c r="A7" s="44">
        <v>1</v>
      </c>
      <c r="B7" s="44">
        <v>7467</v>
      </c>
      <c r="C7" s="45" t="s">
        <v>5944</v>
      </c>
      <c r="D7" s="327" t="s">
        <v>421</v>
      </c>
      <c r="E7" s="390"/>
      <c r="F7" s="47"/>
      <c r="I7" s="55"/>
      <c r="J7" s="49"/>
      <c r="K7" s="50"/>
      <c r="L7" s="83" t="s">
        <v>422</v>
      </c>
      <c r="N7" s="223"/>
      <c r="O7" s="47"/>
      <c r="Q7" s="84">
        <v>86</v>
      </c>
      <c r="R7" s="52" t="s">
        <v>396</v>
      </c>
    </row>
    <row r="8" spans="1:18" ht="16.5" customHeight="1" x14ac:dyDescent="0.2">
      <c r="A8" s="53">
        <v>1</v>
      </c>
      <c r="B8" s="53">
        <v>7468</v>
      </c>
      <c r="C8" s="85" t="s">
        <v>5945</v>
      </c>
      <c r="D8" s="391"/>
      <c r="E8" s="390"/>
      <c r="F8" s="55"/>
      <c r="G8" s="49"/>
      <c r="H8" s="50"/>
      <c r="I8" s="248" t="s">
        <v>397</v>
      </c>
      <c r="J8" s="205" t="s">
        <v>398</v>
      </c>
      <c r="K8" s="58">
        <v>1</v>
      </c>
      <c r="L8" s="240" t="s">
        <v>398</v>
      </c>
      <c r="M8" s="26">
        <v>0.25</v>
      </c>
      <c r="N8" s="328" t="s">
        <v>423</v>
      </c>
      <c r="O8" s="47"/>
      <c r="Q8" s="86">
        <v>86</v>
      </c>
      <c r="R8" s="60"/>
    </row>
    <row r="9" spans="1:18" ht="16.5" customHeight="1" x14ac:dyDescent="0.2">
      <c r="A9" s="53">
        <v>1</v>
      </c>
      <c r="B9" s="53">
        <v>7469</v>
      </c>
      <c r="C9" s="85" t="s">
        <v>5946</v>
      </c>
      <c r="D9" s="391"/>
      <c r="E9" s="390"/>
      <c r="F9" s="329" t="s">
        <v>399</v>
      </c>
      <c r="G9" s="210" t="s">
        <v>398</v>
      </c>
      <c r="H9" s="62">
        <v>0.9</v>
      </c>
      <c r="I9" s="237"/>
      <c r="J9" s="57"/>
      <c r="K9" s="58"/>
      <c r="L9" s="47"/>
      <c r="N9" s="390"/>
      <c r="O9" s="47"/>
      <c r="Q9" s="86">
        <v>78</v>
      </c>
      <c r="R9" s="60"/>
    </row>
    <row r="10" spans="1:18" ht="16.5" customHeight="1" x14ac:dyDescent="0.2">
      <c r="A10" s="53">
        <v>1</v>
      </c>
      <c r="B10" s="53">
        <v>7470</v>
      </c>
      <c r="C10" s="85" t="s">
        <v>5947</v>
      </c>
      <c r="D10" s="246">
        <v>69</v>
      </c>
      <c r="E10" s="23" t="s">
        <v>394</v>
      </c>
      <c r="F10" s="330"/>
      <c r="G10" s="49"/>
      <c r="H10" s="50"/>
      <c r="I10" s="248" t="s">
        <v>397</v>
      </c>
      <c r="J10" s="205" t="s">
        <v>398</v>
      </c>
      <c r="K10" s="58">
        <v>1</v>
      </c>
      <c r="L10" s="47"/>
      <c r="N10" s="223"/>
      <c r="O10" s="47"/>
      <c r="Q10" s="86">
        <v>78</v>
      </c>
      <c r="R10" s="60"/>
    </row>
    <row r="11" spans="1:18" ht="16.5" customHeight="1" x14ac:dyDescent="0.2">
      <c r="A11" s="63">
        <v>1</v>
      </c>
      <c r="B11" s="63" t="s">
        <v>2221</v>
      </c>
      <c r="C11" s="87" t="s">
        <v>5948</v>
      </c>
      <c r="D11" s="83"/>
      <c r="F11" s="65"/>
      <c r="G11" s="66"/>
      <c r="H11" s="67"/>
      <c r="I11" s="238"/>
      <c r="J11" s="69"/>
      <c r="K11" s="70"/>
      <c r="L11" s="47"/>
      <c r="O11" s="331" t="s">
        <v>400</v>
      </c>
      <c r="P11" s="332"/>
      <c r="Q11" s="91">
        <v>60</v>
      </c>
      <c r="R11" s="72"/>
    </row>
    <row r="12" spans="1:18" ht="16.5" customHeight="1" x14ac:dyDescent="0.2">
      <c r="A12" s="63">
        <v>1</v>
      </c>
      <c r="B12" s="63" t="s">
        <v>2222</v>
      </c>
      <c r="C12" s="87" t="s">
        <v>5949</v>
      </c>
      <c r="D12" s="83"/>
      <c r="F12" s="73"/>
      <c r="G12" s="74"/>
      <c r="H12" s="75"/>
      <c r="I12" s="251" t="s">
        <v>397</v>
      </c>
      <c r="J12" s="207" t="s">
        <v>398</v>
      </c>
      <c r="K12" s="70">
        <v>1</v>
      </c>
      <c r="L12" s="47"/>
      <c r="O12" s="333"/>
      <c r="P12" s="334"/>
      <c r="Q12" s="91">
        <v>60</v>
      </c>
      <c r="R12" s="72"/>
    </row>
    <row r="13" spans="1:18" ht="16.5" customHeight="1" x14ac:dyDescent="0.2">
      <c r="A13" s="63">
        <v>1</v>
      </c>
      <c r="B13" s="63" t="s">
        <v>2223</v>
      </c>
      <c r="C13" s="87" t="s">
        <v>5950</v>
      </c>
      <c r="D13" s="83"/>
      <c r="F13" s="335" t="s">
        <v>399</v>
      </c>
      <c r="G13" s="211" t="s">
        <v>398</v>
      </c>
      <c r="H13" s="67">
        <v>0.9</v>
      </c>
      <c r="I13" s="238"/>
      <c r="J13" s="69"/>
      <c r="K13" s="70"/>
      <c r="L13" s="47"/>
      <c r="O13" s="333"/>
      <c r="P13" s="334"/>
      <c r="Q13" s="91">
        <v>55</v>
      </c>
      <c r="R13" s="72"/>
    </row>
    <row r="14" spans="1:18" ht="16.5" customHeight="1" x14ac:dyDescent="0.2">
      <c r="A14" s="63">
        <v>1</v>
      </c>
      <c r="B14" s="63" t="s">
        <v>2224</v>
      </c>
      <c r="C14" s="87" t="s">
        <v>5951</v>
      </c>
      <c r="D14" s="83"/>
      <c r="F14" s="336"/>
      <c r="G14" s="74"/>
      <c r="H14" s="75"/>
      <c r="I14" s="251" t="s">
        <v>397</v>
      </c>
      <c r="J14" s="207" t="s">
        <v>398</v>
      </c>
      <c r="K14" s="70">
        <v>1</v>
      </c>
      <c r="L14" s="47"/>
      <c r="O14" s="227" t="s">
        <v>398</v>
      </c>
      <c r="P14" s="75">
        <v>0.7</v>
      </c>
      <c r="Q14" s="91">
        <v>55</v>
      </c>
      <c r="R14" s="72"/>
    </row>
    <row r="15" spans="1:18" ht="16.5" customHeight="1" x14ac:dyDescent="0.2">
      <c r="A15" s="53">
        <v>1</v>
      </c>
      <c r="B15" s="53">
        <v>7471</v>
      </c>
      <c r="C15" s="85" t="s">
        <v>5952</v>
      </c>
      <c r="D15" s="325" t="s">
        <v>424</v>
      </c>
      <c r="E15" s="394"/>
      <c r="F15" s="77"/>
      <c r="G15" s="61"/>
      <c r="H15" s="62"/>
      <c r="I15" s="237"/>
      <c r="J15" s="57"/>
      <c r="K15" s="58"/>
      <c r="L15" s="47"/>
      <c r="O15" s="77"/>
      <c r="P15" s="62"/>
      <c r="Q15" s="86">
        <v>173</v>
      </c>
      <c r="R15" s="60"/>
    </row>
    <row r="16" spans="1:18" ht="16.5" customHeight="1" x14ac:dyDescent="0.2">
      <c r="A16" s="53">
        <v>1</v>
      </c>
      <c r="B16" s="53">
        <v>7472</v>
      </c>
      <c r="C16" s="85" t="s">
        <v>5953</v>
      </c>
      <c r="D16" s="391"/>
      <c r="E16" s="390"/>
      <c r="F16" s="55"/>
      <c r="G16" s="49"/>
      <c r="H16" s="50"/>
      <c r="I16" s="248" t="s">
        <v>397</v>
      </c>
      <c r="J16" s="205" t="s">
        <v>398</v>
      </c>
      <c r="K16" s="58">
        <v>1</v>
      </c>
      <c r="L16" s="47"/>
      <c r="O16" s="47"/>
      <c r="Q16" s="86">
        <v>173</v>
      </c>
      <c r="R16" s="60"/>
    </row>
    <row r="17" spans="1:18" ht="16.5" customHeight="1" x14ac:dyDescent="0.2">
      <c r="A17" s="53">
        <v>1</v>
      </c>
      <c r="B17" s="53">
        <v>7473</v>
      </c>
      <c r="C17" s="85" t="s">
        <v>5954</v>
      </c>
      <c r="D17" s="391"/>
      <c r="E17" s="390"/>
      <c r="F17" s="329" t="s">
        <v>399</v>
      </c>
      <c r="G17" s="210" t="s">
        <v>398</v>
      </c>
      <c r="H17" s="62">
        <v>0.9</v>
      </c>
      <c r="I17" s="237"/>
      <c r="J17" s="57"/>
      <c r="K17" s="58"/>
      <c r="L17" s="47"/>
      <c r="O17" s="47"/>
      <c r="Q17" s="86">
        <v>155</v>
      </c>
      <c r="R17" s="60"/>
    </row>
    <row r="18" spans="1:18" ht="16.5" customHeight="1" x14ac:dyDescent="0.2">
      <c r="A18" s="53">
        <v>1</v>
      </c>
      <c r="B18" s="53">
        <v>7474</v>
      </c>
      <c r="C18" s="85" t="s">
        <v>5955</v>
      </c>
      <c r="D18" s="246">
        <v>138</v>
      </c>
      <c r="E18" s="235" t="s">
        <v>394</v>
      </c>
      <c r="F18" s="330"/>
      <c r="G18" s="49"/>
      <c r="H18" s="50"/>
      <c r="I18" s="248" t="s">
        <v>397</v>
      </c>
      <c r="J18" s="205" t="s">
        <v>398</v>
      </c>
      <c r="K18" s="58">
        <v>1</v>
      </c>
      <c r="L18" s="47"/>
      <c r="O18" s="47"/>
      <c r="Q18" s="86">
        <v>155</v>
      </c>
      <c r="R18" s="60"/>
    </row>
    <row r="19" spans="1:18" ht="16.5" customHeight="1" x14ac:dyDescent="0.2">
      <c r="A19" s="63">
        <v>1</v>
      </c>
      <c r="B19" s="63" t="s">
        <v>2225</v>
      </c>
      <c r="C19" s="87" t="s">
        <v>5956</v>
      </c>
      <c r="D19" s="83"/>
      <c r="F19" s="65"/>
      <c r="G19" s="66"/>
      <c r="H19" s="67"/>
      <c r="I19" s="238"/>
      <c r="J19" s="69"/>
      <c r="K19" s="70"/>
      <c r="L19" s="47"/>
      <c r="O19" s="331" t="s">
        <v>400</v>
      </c>
      <c r="P19" s="332"/>
      <c r="Q19" s="91">
        <v>121</v>
      </c>
      <c r="R19" s="72"/>
    </row>
    <row r="20" spans="1:18" ht="16.5" customHeight="1" x14ac:dyDescent="0.2">
      <c r="A20" s="63">
        <v>1</v>
      </c>
      <c r="B20" s="63" t="s">
        <v>2226</v>
      </c>
      <c r="C20" s="87" t="s">
        <v>5957</v>
      </c>
      <c r="D20" s="83"/>
      <c r="F20" s="73"/>
      <c r="G20" s="74"/>
      <c r="H20" s="75"/>
      <c r="I20" s="251" t="s">
        <v>397</v>
      </c>
      <c r="J20" s="207" t="s">
        <v>398</v>
      </c>
      <c r="K20" s="70">
        <v>1</v>
      </c>
      <c r="L20" s="47"/>
      <c r="O20" s="333"/>
      <c r="P20" s="334"/>
      <c r="Q20" s="91">
        <v>121</v>
      </c>
      <c r="R20" s="72"/>
    </row>
    <row r="21" spans="1:18" ht="16.5" customHeight="1" x14ac:dyDescent="0.2">
      <c r="A21" s="63">
        <v>1</v>
      </c>
      <c r="B21" s="63" t="s">
        <v>2227</v>
      </c>
      <c r="C21" s="87" t="s">
        <v>5958</v>
      </c>
      <c r="D21" s="83"/>
      <c r="F21" s="335" t="s">
        <v>399</v>
      </c>
      <c r="G21" s="211" t="s">
        <v>398</v>
      </c>
      <c r="H21" s="67">
        <v>0.9</v>
      </c>
      <c r="I21" s="238"/>
      <c r="J21" s="69"/>
      <c r="K21" s="70"/>
      <c r="L21" s="47"/>
      <c r="O21" s="333"/>
      <c r="P21" s="334"/>
      <c r="Q21" s="91">
        <v>109</v>
      </c>
      <c r="R21" s="72"/>
    </row>
    <row r="22" spans="1:18" ht="16.5" customHeight="1" x14ac:dyDescent="0.2">
      <c r="A22" s="63">
        <v>1</v>
      </c>
      <c r="B22" s="63" t="s">
        <v>2228</v>
      </c>
      <c r="C22" s="87" t="s">
        <v>5959</v>
      </c>
      <c r="D22" s="83"/>
      <c r="F22" s="336"/>
      <c r="G22" s="74"/>
      <c r="H22" s="75"/>
      <c r="I22" s="251" t="s">
        <v>397</v>
      </c>
      <c r="J22" s="207" t="s">
        <v>398</v>
      </c>
      <c r="K22" s="70">
        <v>1</v>
      </c>
      <c r="L22" s="47"/>
      <c r="O22" s="227" t="s">
        <v>398</v>
      </c>
      <c r="P22" s="75">
        <v>0.7</v>
      </c>
      <c r="Q22" s="91">
        <v>109</v>
      </c>
      <c r="R22" s="72"/>
    </row>
    <row r="23" spans="1:18" ht="16.5" customHeight="1" x14ac:dyDescent="0.2">
      <c r="A23" s="53">
        <v>1</v>
      </c>
      <c r="B23" s="53">
        <v>7475</v>
      </c>
      <c r="C23" s="85" t="s">
        <v>5960</v>
      </c>
      <c r="D23" s="325" t="s">
        <v>425</v>
      </c>
      <c r="E23" s="394"/>
      <c r="F23" s="77"/>
      <c r="G23" s="61"/>
      <c r="H23" s="62"/>
      <c r="I23" s="237"/>
      <c r="J23" s="57"/>
      <c r="K23" s="58"/>
      <c r="L23" s="47"/>
      <c r="O23" s="77"/>
      <c r="P23" s="62"/>
      <c r="Q23" s="86">
        <v>259</v>
      </c>
      <c r="R23" s="60"/>
    </row>
    <row r="24" spans="1:18" ht="16.5" customHeight="1" x14ac:dyDescent="0.2">
      <c r="A24" s="53">
        <v>1</v>
      </c>
      <c r="B24" s="53">
        <v>7476</v>
      </c>
      <c r="C24" s="85" t="s">
        <v>5961</v>
      </c>
      <c r="D24" s="391"/>
      <c r="E24" s="390"/>
      <c r="F24" s="55"/>
      <c r="G24" s="49"/>
      <c r="H24" s="50"/>
      <c r="I24" s="248" t="s">
        <v>397</v>
      </c>
      <c r="J24" s="205" t="s">
        <v>398</v>
      </c>
      <c r="K24" s="58">
        <v>1</v>
      </c>
      <c r="L24" s="47"/>
      <c r="O24" s="47"/>
      <c r="Q24" s="86">
        <v>259</v>
      </c>
      <c r="R24" s="60"/>
    </row>
    <row r="25" spans="1:18" ht="16.5" customHeight="1" x14ac:dyDescent="0.2">
      <c r="A25" s="53">
        <v>1</v>
      </c>
      <c r="B25" s="53">
        <v>7477</v>
      </c>
      <c r="C25" s="85" t="s">
        <v>5962</v>
      </c>
      <c r="D25" s="391"/>
      <c r="E25" s="390"/>
      <c r="F25" s="329" t="s">
        <v>399</v>
      </c>
      <c r="G25" s="210" t="s">
        <v>398</v>
      </c>
      <c r="H25" s="62">
        <v>0.9</v>
      </c>
      <c r="I25" s="237"/>
      <c r="J25" s="57"/>
      <c r="K25" s="58"/>
      <c r="L25" s="47"/>
      <c r="O25" s="47"/>
      <c r="Q25" s="86">
        <v>233</v>
      </c>
      <c r="R25" s="60"/>
    </row>
    <row r="26" spans="1:18" ht="16.5" customHeight="1" x14ac:dyDescent="0.2">
      <c r="A26" s="53">
        <v>1</v>
      </c>
      <c r="B26" s="53">
        <v>7478</v>
      </c>
      <c r="C26" s="85" t="s">
        <v>5963</v>
      </c>
      <c r="D26" s="246">
        <v>207</v>
      </c>
      <c r="E26" s="235" t="s">
        <v>394</v>
      </c>
      <c r="F26" s="330"/>
      <c r="G26" s="49"/>
      <c r="H26" s="50"/>
      <c r="I26" s="248" t="s">
        <v>397</v>
      </c>
      <c r="J26" s="205" t="s">
        <v>398</v>
      </c>
      <c r="K26" s="58">
        <v>1</v>
      </c>
      <c r="L26" s="47"/>
      <c r="O26" s="47"/>
      <c r="Q26" s="86">
        <v>233</v>
      </c>
      <c r="R26" s="60"/>
    </row>
    <row r="27" spans="1:18" ht="16.5" customHeight="1" x14ac:dyDescent="0.2">
      <c r="A27" s="63">
        <v>1</v>
      </c>
      <c r="B27" s="63" t="s">
        <v>2229</v>
      </c>
      <c r="C27" s="87" t="s">
        <v>5964</v>
      </c>
      <c r="D27" s="83"/>
      <c r="F27" s="65"/>
      <c r="G27" s="66"/>
      <c r="H27" s="67"/>
      <c r="I27" s="238"/>
      <c r="J27" s="69"/>
      <c r="K27" s="70"/>
      <c r="L27" s="47"/>
      <c r="O27" s="331" t="s">
        <v>400</v>
      </c>
      <c r="P27" s="332"/>
      <c r="Q27" s="91">
        <v>181</v>
      </c>
      <c r="R27" s="72"/>
    </row>
    <row r="28" spans="1:18" ht="16.5" customHeight="1" x14ac:dyDescent="0.2">
      <c r="A28" s="63">
        <v>1</v>
      </c>
      <c r="B28" s="63" t="s">
        <v>2230</v>
      </c>
      <c r="C28" s="87" t="s">
        <v>5965</v>
      </c>
      <c r="D28" s="83"/>
      <c r="F28" s="73"/>
      <c r="G28" s="74"/>
      <c r="H28" s="75"/>
      <c r="I28" s="251" t="s">
        <v>397</v>
      </c>
      <c r="J28" s="207" t="s">
        <v>398</v>
      </c>
      <c r="K28" s="70">
        <v>1</v>
      </c>
      <c r="L28" s="47"/>
      <c r="O28" s="333"/>
      <c r="P28" s="334"/>
      <c r="Q28" s="91">
        <v>181</v>
      </c>
      <c r="R28" s="72"/>
    </row>
    <row r="29" spans="1:18" ht="16.5" customHeight="1" x14ac:dyDescent="0.2">
      <c r="A29" s="63">
        <v>1</v>
      </c>
      <c r="B29" s="63" t="s">
        <v>2231</v>
      </c>
      <c r="C29" s="87" t="s">
        <v>5966</v>
      </c>
      <c r="D29" s="83"/>
      <c r="F29" s="335" t="s">
        <v>399</v>
      </c>
      <c r="G29" s="211" t="s">
        <v>398</v>
      </c>
      <c r="H29" s="67">
        <v>0.9</v>
      </c>
      <c r="I29" s="238"/>
      <c r="J29" s="69"/>
      <c r="K29" s="70"/>
      <c r="L29" s="47"/>
      <c r="O29" s="333"/>
      <c r="P29" s="334"/>
      <c r="Q29" s="91">
        <v>163</v>
      </c>
      <c r="R29" s="72"/>
    </row>
    <row r="30" spans="1:18" ht="16.5" customHeight="1" x14ac:dyDescent="0.2">
      <c r="A30" s="63">
        <v>1</v>
      </c>
      <c r="B30" s="63" t="s">
        <v>2232</v>
      </c>
      <c r="C30" s="87" t="s">
        <v>5967</v>
      </c>
      <c r="D30" s="83"/>
      <c r="F30" s="336"/>
      <c r="G30" s="74"/>
      <c r="H30" s="75"/>
      <c r="I30" s="251" t="s">
        <v>397</v>
      </c>
      <c r="J30" s="207" t="s">
        <v>398</v>
      </c>
      <c r="K30" s="70">
        <v>1</v>
      </c>
      <c r="L30" s="47"/>
      <c r="O30" s="227" t="s">
        <v>398</v>
      </c>
      <c r="P30" s="75">
        <v>0.7</v>
      </c>
      <c r="Q30" s="91">
        <v>163</v>
      </c>
      <c r="R30" s="72"/>
    </row>
    <row r="31" spans="1:18" ht="16.5" customHeight="1" x14ac:dyDescent="0.2">
      <c r="A31" s="53">
        <v>1</v>
      </c>
      <c r="B31" s="53">
        <v>7479</v>
      </c>
      <c r="C31" s="85" t="s">
        <v>5968</v>
      </c>
      <c r="D31" s="325" t="s">
        <v>426</v>
      </c>
      <c r="E31" s="394"/>
      <c r="F31" s="77"/>
      <c r="G31" s="61"/>
      <c r="H31" s="62"/>
      <c r="I31" s="237"/>
      <c r="J31" s="57"/>
      <c r="K31" s="58"/>
      <c r="L31" s="47"/>
      <c r="O31" s="77"/>
      <c r="P31" s="62"/>
      <c r="Q31" s="86">
        <v>345</v>
      </c>
      <c r="R31" s="60"/>
    </row>
    <row r="32" spans="1:18" ht="16.5" customHeight="1" x14ac:dyDescent="0.2">
      <c r="A32" s="53">
        <v>1</v>
      </c>
      <c r="B32" s="53">
        <v>7480</v>
      </c>
      <c r="C32" s="85" t="s">
        <v>5969</v>
      </c>
      <c r="D32" s="391"/>
      <c r="E32" s="390"/>
      <c r="F32" s="55"/>
      <c r="G32" s="49"/>
      <c r="H32" s="50"/>
      <c r="I32" s="248" t="s">
        <v>397</v>
      </c>
      <c r="J32" s="205" t="s">
        <v>398</v>
      </c>
      <c r="K32" s="58">
        <v>1</v>
      </c>
      <c r="L32" s="47"/>
      <c r="O32" s="47"/>
      <c r="Q32" s="86">
        <v>345</v>
      </c>
      <c r="R32" s="60"/>
    </row>
    <row r="33" spans="1:18" ht="16.5" customHeight="1" x14ac:dyDescent="0.2">
      <c r="A33" s="53">
        <v>1</v>
      </c>
      <c r="B33" s="53">
        <v>7481</v>
      </c>
      <c r="C33" s="85" t="s">
        <v>5970</v>
      </c>
      <c r="D33" s="391"/>
      <c r="E33" s="390"/>
      <c r="F33" s="329" t="s">
        <v>399</v>
      </c>
      <c r="G33" s="210" t="s">
        <v>398</v>
      </c>
      <c r="H33" s="62">
        <v>0.9</v>
      </c>
      <c r="I33" s="237"/>
      <c r="J33" s="57"/>
      <c r="K33" s="58"/>
      <c r="L33" s="47"/>
      <c r="O33" s="47"/>
      <c r="Q33" s="86">
        <v>310</v>
      </c>
      <c r="R33" s="60"/>
    </row>
    <row r="34" spans="1:18" ht="16.5" customHeight="1" x14ac:dyDescent="0.2">
      <c r="A34" s="53">
        <v>1</v>
      </c>
      <c r="B34" s="53">
        <v>7482</v>
      </c>
      <c r="C34" s="85" t="s">
        <v>5971</v>
      </c>
      <c r="D34" s="246">
        <v>276</v>
      </c>
      <c r="E34" s="235" t="s">
        <v>394</v>
      </c>
      <c r="F34" s="330"/>
      <c r="G34" s="49"/>
      <c r="H34" s="50"/>
      <c r="I34" s="248" t="s">
        <v>397</v>
      </c>
      <c r="J34" s="205" t="s">
        <v>398</v>
      </c>
      <c r="K34" s="58">
        <v>1</v>
      </c>
      <c r="L34" s="47"/>
      <c r="O34" s="47"/>
      <c r="Q34" s="86">
        <v>310</v>
      </c>
      <c r="R34" s="60"/>
    </row>
    <row r="35" spans="1:18" ht="16.5" customHeight="1" x14ac:dyDescent="0.2">
      <c r="A35" s="63">
        <v>1</v>
      </c>
      <c r="B35" s="63" t="s">
        <v>2233</v>
      </c>
      <c r="C35" s="87" t="s">
        <v>5972</v>
      </c>
      <c r="D35" s="83"/>
      <c r="F35" s="65"/>
      <c r="G35" s="66"/>
      <c r="H35" s="67"/>
      <c r="I35" s="238"/>
      <c r="J35" s="69"/>
      <c r="K35" s="70"/>
      <c r="L35" s="47"/>
      <c r="O35" s="331" t="s">
        <v>400</v>
      </c>
      <c r="P35" s="332"/>
      <c r="Q35" s="91">
        <v>242</v>
      </c>
      <c r="R35" s="72"/>
    </row>
    <row r="36" spans="1:18" ht="16.5" customHeight="1" x14ac:dyDescent="0.2">
      <c r="A36" s="63">
        <v>1</v>
      </c>
      <c r="B36" s="63" t="s">
        <v>2234</v>
      </c>
      <c r="C36" s="87" t="s">
        <v>5973</v>
      </c>
      <c r="D36" s="83"/>
      <c r="F36" s="73"/>
      <c r="G36" s="74"/>
      <c r="H36" s="75"/>
      <c r="I36" s="251" t="s">
        <v>397</v>
      </c>
      <c r="J36" s="207" t="s">
        <v>398</v>
      </c>
      <c r="K36" s="70">
        <v>1</v>
      </c>
      <c r="L36" s="47"/>
      <c r="O36" s="333"/>
      <c r="P36" s="334"/>
      <c r="Q36" s="91">
        <v>242</v>
      </c>
      <c r="R36" s="72"/>
    </row>
    <row r="37" spans="1:18" ht="16.5" customHeight="1" x14ac:dyDescent="0.2">
      <c r="A37" s="63">
        <v>1</v>
      </c>
      <c r="B37" s="63" t="s">
        <v>2235</v>
      </c>
      <c r="C37" s="87" t="s">
        <v>5974</v>
      </c>
      <c r="D37" s="83"/>
      <c r="F37" s="335" t="s">
        <v>399</v>
      </c>
      <c r="G37" s="211" t="s">
        <v>398</v>
      </c>
      <c r="H37" s="67">
        <v>0.9</v>
      </c>
      <c r="I37" s="238"/>
      <c r="J37" s="69"/>
      <c r="K37" s="70"/>
      <c r="L37" s="47"/>
      <c r="O37" s="333"/>
      <c r="P37" s="334"/>
      <c r="Q37" s="91">
        <v>217</v>
      </c>
      <c r="R37" s="72"/>
    </row>
    <row r="38" spans="1:18" ht="16.5" customHeight="1" x14ac:dyDescent="0.2">
      <c r="A38" s="63">
        <v>1</v>
      </c>
      <c r="B38" s="63" t="s">
        <v>2236</v>
      </c>
      <c r="C38" s="87" t="s">
        <v>5975</v>
      </c>
      <c r="D38" s="83"/>
      <c r="F38" s="336"/>
      <c r="G38" s="74"/>
      <c r="H38" s="75"/>
      <c r="I38" s="251" t="s">
        <v>397</v>
      </c>
      <c r="J38" s="207" t="s">
        <v>398</v>
      </c>
      <c r="K38" s="70">
        <v>1</v>
      </c>
      <c r="L38" s="47"/>
      <c r="O38" s="227" t="s">
        <v>398</v>
      </c>
      <c r="P38" s="75">
        <v>0.7</v>
      </c>
      <c r="Q38" s="91">
        <v>217</v>
      </c>
      <c r="R38" s="72"/>
    </row>
    <row r="39" spans="1:18" ht="16.5" customHeight="1" x14ac:dyDescent="0.2">
      <c r="A39" s="53">
        <v>1</v>
      </c>
      <c r="B39" s="53">
        <v>7483</v>
      </c>
      <c r="C39" s="85" t="s">
        <v>5976</v>
      </c>
      <c r="D39" s="325" t="s">
        <v>427</v>
      </c>
      <c r="E39" s="394"/>
      <c r="F39" s="77"/>
      <c r="G39" s="61"/>
      <c r="H39" s="62"/>
      <c r="I39" s="237"/>
      <c r="J39" s="57"/>
      <c r="K39" s="58"/>
      <c r="L39" s="47"/>
      <c r="O39" s="77"/>
      <c r="P39" s="62"/>
      <c r="Q39" s="86">
        <v>431</v>
      </c>
      <c r="R39" s="60"/>
    </row>
    <row r="40" spans="1:18" ht="16.5" customHeight="1" x14ac:dyDescent="0.2">
      <c r="A40" s="53">
        <v>1</v>
      </c>
      <c r="B40" s="53">
        <v>7484</v>
      </c>
      <c r="C40" s="85" t="s">
        <v>5977</v>
      </c>
      <c r="D40" s="391"/>
      <c r="E40" s="390"/>
      <c r="F40" s="55"/>
      <c r="G40" s="49"/>
      <c r="H40" s="50"/>
      <c r="I40" s="248" t="s">
        <v>397</v>
      </c>
      <c r="J40" s="205" t="s">
        <v>398</v>
      </c>
      <c r="K40" s="58">
        <v>1</v>
      </c>
      <c r="L40" s="47"/>
      <c r="O40" s="47"/>
      <c r="Q40" s="86">
        <v>431</v>
      </c>
      <c r="R40" s="60"/>
    </row>
    <row r="41" spans="1:18" ht="16.5" customHeight="1" x14ac:dyDescent="0.2">
      <c r="A41" s="53">
        <v>1</v>
      </c>
      <c r="B41" s="53">
        <v>7485</v>
      </c>
      <c r="C41" s="85" t="s">
        <v>5978</v>
      </c>
      <c r="D41" s="391"/>
      <c r="E41" s="390"/>
      <c r="F41" s="329" t="s">
        <v>399</v>
      </c>
      <c r="G41" s="210" t="s">
        <v>398</v>
      </c>
      <c r="H41" s="62">
        <v>0.9</v>
      </c>
      <c r="I41" s="237"/>
      <c r="J41" s="57"/>
      <c r="K41" s="58"/>
      <c r="L41" s="47"/>
      <c r="O41" s="47"/>
      <c r="Q41" s="86">
        <v>389</v>
      </c>
      <c r="R41" s="60"/>
    </row>
    <row r="42" spans="1:18" ht="16.5" customHeight="1" x14ac:dyDescent="0.2">
      <c r="A42" s="53">
        <v>1</v>
      </c>
      <c r="B42" s="53">
        <v>7486</v>
      </c>
      <c r="C42" s="85" t="s">
        <v>5979</v>
      </c>
      <c r="D42" s="246">
        <v>345</v>
      </c>
      <c r="E42" s="235" t="s">
        <v>394</v>
      </c>
      <c r="F42" s="330"/>
      <c r="G42" s="49"/>
      <c r="H42" s="50"/>
      <c r="I42" s="248" t="s">
        <v>397</v>
      </c>
      <c r="J42" s="205" t="s">
        <v>398</v>
      </c>
      <c r="K42" s="58">
        <v>1</v>
      </c>
      <c r="L42" s="47"/>
      <c r="O42" s="47"/>
      <c r="Q42" s="86">
        <v>389</v>
      </c>
      <c r="R42" s="60"/>
    </row>
    <row r="43" spans="1:18" ht="16.5" customHeight="1" x14ac:dyDescent="0.2">
      <c r="A43" s="63">
        <v>1</v>
      </c>
      <c r="B43" s="63" t="s">
        <v>2237</v>
      </c>
      <c r="C43" s="87" t="s">
        <v>5980</v>
      </c>
      <c r="D43" s="83"/>
      <c r="F43" s="65"/>
      <c r="G43" s="66"/>
      <c r="H43" s="67"/>
      <c r="I43" s="238"/>
      <c r="J43" s="69"/>
      <c r="K43" s="70"/>
      <c r="L43" s="47"/>
      <c r="O43" s="331" t="s">
        <v>400</v>
      </c>
      <c r="P43" s="332"/>
      <c r="Q43" s="91">
        <v>302</v>
      </c>
      <c r="R43" s="72"/>
    </row>
    <row r="44" spans="1:18" ht="16.5" customHeight="1" x14ac:dyDescent="0.2">
      <c r="A44" s="63">
        <v>1</v>
      </c>
      <c r="B44" s="63" t="s">
        <v>2238</v>
      </c>
      <c r="C44" s="87" t="s">
        <v>5981</v>
      </c>
      <c r="D44" s="83"/>
      <c r="F44" s="73"/>
      <c r="G44" s="74"/>
      <c r="H44" s="75"/>
      <c r="I44" s="251" t="s">
        <v>397</v>
      </c>
      <c r="J44" s="207" t="s">
        <v>398</v>
      </c>
      <c r="K44" s="70">
        <v>1</v>
      </c>
      <c r="L44" s="47"/>
      <c r="O44" s="333"/>
      <c r="P44" s="334"/>
      <c r="Q44" s="91">
        <v>302</v>
      </c>
      <c r="R44" s="72"/>
    </row>
    <row r="45" spans="1:18" ht="16.5" customHeight="1" x14ac:dyDescent="0.2">
      <c r="A45" s="63">
        <v>1</v>
      </c>
      <c r="B45" s="63" t="s">
        <v>2239</v>
      </c>
      <c r="C45" s="87" t="s">
        <v>5982</v>
      </c>
      <c r="D45" s="83"/>
      <c r="F45" s="335" t="s">
        <v>399</v>
      </c>
      <c r="G45" s="211" t="s">
        <v>398</v>
      </c>
      <c r="H45" s="67">
        <v>0.9</v>
      </c>
      <c r="I45" s="238"/>
      <c r="J45" s="69"/>
      <c r="K45" s="70"/>
      <c r="L45" s="47"/>
      <c r="O45" s="333"/>
      <c r="P45" s="334"/>
      <c r="Q45" s="91">
        <v>272</v>
      </c>
      <c r="R45" s="72"/>
    </row>
    <row r="46" spans="1:18" ht="16.5" customHeight="1" x14ac:dyDescent="0.2">
      <c r="A46" s="63">
        <v>1</v>
      </c>
      <c r="B46" s="63" t="s">
        <v>2240</v>
      </c>
      <c r="C46" s="87" t="s">
        <v>5983</v>
      </c>
      <c r="D46" s="124"/>
      <c r="E46" s="49"/>
      <c r="F46" s="336"/>
      <c r="G46" s="74"/>
      <c r="H46" s="75"/>
      <c r="I46" s="251" t="s">
        <v>397</v>
      </c>
      <c r="J46" s="207" t="s">
        <v>398</v>
      </c>
      <c r="K46" s="70">
        <v>1</v>
      </c>
      <c r="L46" s="55"/>
      <c r="M46" s="49"/>
      <c r="N46" s="50"/>
      <c r="O46" s="227" t="s">
        <v>398</v>
      </c>
      <c r="P46" s="75">
        <v>0.7</v>
      </c>
      <c r="Q46" s="91">
        <v>272</v>
      </c>
      <c r="R46" s="79"/>
    </row>
    <row r="47" spans="1:18" ht="16.5" customHeight="1" x14ac:dyDescent="0.2">
      <c r="A47" s="93"/>
      <c r="B47" s="93"/>
      <c r="C47" s="94"/>
      <c r="I47" s="95"/>
      <c r="Q47" s="96"/>
      <c r="R47" s="97"/>
    </row>
    <row r="48" spans="1:18" ht="16.5" customHeight="1" x14ac:dyDescent="0.2">
      <c r="A48" s="93"/>
      <c r="B48" s="93"/>
      <c r="C48" s="94"/>
      <c r="I48" s="95"/>
      <c r="Q48" s="96"/>
      <c r="R48" s="97"/>
    </row>
    <row r="49" spans="1:18" ht="16.5" customHeight="1" x14ac:dyDescent="0.2">
      <c r="A49" s="93"/>
      <c r="B49" s="98" t="s">
        <v>2711</v>
      </c>
      <c r="C49" s="94"/>
      <c r="D49" s="81"/>
      <c r="I49" s="95"/>
      <c r="Q49" s="96"/>
      <c r="R49" s="97"/>
    </row>
    <row r="50" spans="1:18" ht="16.5" customHeight="1" x14ac:dyDescent="0.2">
      <c r="A50" s="99" t="s">
        <v>386</v>
      </c>
      <c r="B50" s="32"/>
      <c r="C50" s="100" t="s">
        <v>387</v>
      </c>
      <c r="D50" s="34" t="s">
        <v>388</v>
      </c>
      <c r="E50" s="34"/>
      <c r="F50" s="34"/>
      <c r="G50" s="34"/>
      <c r="H50" s="35"/>
      <c r="I50" s="252"/>
      <c r="J50" s="34"/>
      <c r="K50" s="35"/>
      <c r="L50" s="34"/>
      <c r="M50" s="34"/>
      <c r="N50" s="35"/>
      <c r="O50" s="34"/>
      <c r="P50" s="35"/>
      <c r="Q50" s="36" t="s">
        <v>389</v>
      </c>
      <c r="R50" s="33" t="s">
        <v>390</v>
      </c>
    </row>
    <row r="51" spans="1:18" ht="16.5" customHeight="1" x14ac:dyDescent="0.2">
      <c r="A51" s="37" t="s">
        <v>391</v>
      </c>
      <c r="B51" s="37" t="s">
        <v>392</v>
      </c>
      <c r="C51" s="101"/>
      <c r="D51" s="40"/>
      <c r="E51" s="40"/>
      <c r="F51" s="40"/>
      <c r="G51" s="40"/>
      <c r="H51" s="41"/>
      <c r="I51" s="253"/>
      <c r="J51" s="40"/>
      <c r="K51" s="41"/>
      <c r="L51" s="40"/>
      <c r="M51" s="40"/>
      <c r="N51" s="41"/>
      <c r="O51" s="40"/>
      <c r="P51" s="41"/>
      <c r="Q51" s="42" t="s">
        <v>393</v>
      </c>
      <c r="R51" s="43" t="s">
        <v>394</v>
      </c>
    </row>
    <row r="52" spans="1:18" ht="16.5" customHeight="1" x14ac:dyDescent="0.2">
      <c r="A52" s="44">
        <v>1</v>
      </c>
      <c r="B52" s="44">
        <v>7487</v>
      </c>
      <c r="C52" s="45" t="s">
        <v>5984</v>
      </c>
      <c r="D52" s="327" t="s">
        <v>428</v>
      </c>
      <c r="E52" s="390"/>
      <c r="F52" s="47"/>
      <c r="I52" s="80"/>
      <c r="J52" s="49"/>
      <c r="K52" s="50"/>
      <c r="L52" s="47" t="s">
        <v>429</v>
      </c>
      <c r="N52" s="223"/>
      <c r="O52" s="47"/>
      <c r="Q52" s="103">
        <v>86</v>
      </c>
      <c r="R52" s="52" t="s">
        <v>396</v>
      </c>
    </row>
    <row r="53" spans="1:18" ht="16.5" customHeight="1" x14ac:dyDescent="0.2">
      <c r="A53" s="53">
        <v>1</v>
      </c>
      <c r="B53" s="53">
        <v>7488</v>
      </c>
      <c r="C53" s="85" t="s">
        <v>5985</v>
      </c>
      <c r="D53" s="391"/>
      <c r="E53" s="390"/>
      <c r="F53" s="55"/>
      <c r="G53" s="49"/>
      <c r="H53" s="50"/>
      <c r="I53" s="248" t="s">
        <v>397</v>
      </c>
      <c r="J53" s="205" t="s">
        <v>398</v>
      </c>
      <c r="K53" s="58">
        <v>1</v>
      </c>
      <c r="L53" s="240" t="s">
        <v>398</v>
      </c>
      <c r="M53" s="26">
        <v>0.25</v>
      </c>
      <c r="N53" s="328" t="s">
        <v>423</v>
      </c>
      <c r="O53" s="47"/>
      <c r="Q53" s="104">
        <v>86</v>
      </c>
      <c r="R53" s="60"/>
    </row>
    <row r="54" spans="1:18" ht="16.5" customHeight="1" x14ac:dyDescent="0.2">
      <c r="A54" s="53">
        <v>1</v>
      </c>
      <c r="B54" s="53">
        <v>7489</v>
      </c>
      <c r="C54" s="85" t="s">
        <v>5986</v>
      </c>
      <c r="D54" s="391"/>
      <c r="E54" s="390"/>
      <c r="F54" s="329" t="s">
        <v>399</v>
      </c>
      <c r="G54" s="210" t="s">
        <v>398</v>
      </c>
      <c r="H54" s="62">
        <v>0.9</v>
      </c>
      <c r="I54" s="249"/>
      <c r="J54" s="57"/>
      <c r="K54" s="58"/>
      <c r="L54" s="47"/>
      <c r="N54" s="390"/>
      <c r="O54" s="47"/>
      <c r="Q54" s="104">
        <v>78</v>
      </c>
      <c r="R54" s="60"/>
    </row>
    <row r="55" spans="1:18" ht="16.5" customHeight="1" x14ac:dyDescent="0.2">
      <c r="A55" s="53">
        <v>1</v>
      </c>
      <c r="B55" s="53">
        <v>7490</v>
      </c>
      <c r="C55" s="85" t="s">
        <v>5987</v>
      </c>
      <c r="D55" s="246">
        <v>69</v>
      </c>
      <c r="E55" s="235" t="s">
        <v>394</v>
      </c>
      <c r="F55" s="330"/>
      <c r="G55" s="49"/>
      <c r="H55" s="50"/>
      <c r="I55" s="248" t="s">
        <v>397</v>
      </c>
      <c r="J55" s="205" t="s">
        <v>398</v>
      </c>
      <c r="K55" s="58">
        <v>1</v>
      </c>
      <c r="L55" s="47"/>
      <c r="N55" s="223"/>
      <c r="O55" s="47"/>
      <c r="Q55" s="104">
        <v>78</v>
      </c>
      <c r="R55" s="60"/>
    </row>
    <row r="56" spans="1:18" ht="16.5" customHeight="1" x14ac:dyDescent="0.2">
      <c r="A56" s="63">
        <v>1</v>
      </c>
      <c r="B56" s="63" t="s">
        <v>2241</v>
      </c>
      <c r="C56" s="87" t="s">
        <v>5988</v>
      </c>
      <c r="D56" s="83"/>
      <c r="F56" s="65"/>
      <c r="G56" s="66"/>
      <c r="H56" s="67"/>
      <c r="I56" s="250"/>
      <c r="J56" s="69"/>
      <c r="K56" s="70"/>
      <c r="L56" s="47"/>
      <c r="N56" s="223"/>
      <c r="O56" s="331" t="s">
        <v>400</v>
      </c>
      <c r="P56" s="332"/>
      <c r="Q56" s="105">
        <v>60</v>
      </c>
      <c r="R56" s="72"/>
    </row>
    <row r="57" spans="1:18" ht="16.5" customHeight="1" x14ac:dyDescent="0.2">
      <c r="A57" s="63">
        <v>1</v>
      </c>
      <c r="B57" s="63" t="s">
        <v>2242</v>
      </c>
      <c r="C57" s="87" t="s">
        <v>5989</v>
      </c>
      <c r="D57" s="83"/>
      <c r="F57" s="73"/>
      <c r="G57" s="74"/>
      <c r="H57" s="75"/>
      <c r="I57" s="251" t="s">
        <v>397</v>
      </c>
      <c r="J57" s="207" t="s">
        <v>398</v>
      </c>
      <c r="K57" s="70">
        <v>1</v>
      </c>
      <c r="L57" s="47"/>
      <c r="O57" s="333"/>
      <c r="P57" s="334"/>
      <c r="Q57" s="105">
        <v>60</v>
      </c>
      <c r="R57" s="72"/>
    </row>
    <row r="58" spans="1:18" ht="16.5" customHeight="1" x14ac:dyDescent="0.2">
      <c r="A58" s="63">
        <v>1</v>
      </c>
      <c r="B58" s="63" t="s">
        <v>2243</v>
      </c>
      <c r="C58" s="87" t="s">
        <v>5990</v>
      </c>
      <c r="D58" s="83"/>
      <c r="F58" s="335" t="s">
        <v>399</v>
      </c>
      <c r="G58" s="211" t="s">
        <v>398</v>
      </c>
      <c r="H58" s="67">
        <v>0.9</v>
      </c>
      <c r="I58" s="250"/>
      <c r="J58" s="69"/>
      <c r="K58" s="70"/>
      <c r="L58" s="47"/>
      <c r="O58" s="333"/>
      <c r="P58" s="334"/>
      <c r="Q58" s="105">
        <v>55</v>
      </c>
      <c r="R58" s="72"/>
    </row>
    <row r="59" spans="1:18" ht="16.5" customHeight="1" x14ac:dyDescent="0.2">
      <c r="A59" s="63">
        <v>1</v>
      </c>
      <c r="B59" s="63" t="s">
        <v>2244</v>
      </c>
      <c r="C59" s="87" t="s">
        <v>5991</v>
      </c>
      <c r="D59" s="83"/>
      <c r="F59" s="336"/>
      <c r="G59" s="74"/>
      <c r="H59" s="75"/>
      <c r="I59" s="251" t="s">
        <v>397</v>
      </c>
      <c r="J59" s="207" t="s">
        <v>398</v>
      </c>
      <c r="K59" s="70">
        <v>1</v>
      </c>
      <c r="L59" s="47"/>
      <c r="O59" s="227" t="s">
        <v>398</v>
      </c>
      <c r="P59" s="75">
        <v>0.7</v>
      </c>
      <c r="Q59" s="105">
        <v>55</v>
      </c>
      <c r="R59" s="72"/>
    </row>
    <row r="60" spans="1:18" ht="16.5" customHeight="1" x14ac:dyDescent="0.2">
      <c r="A60" s="53">
        <v>1</v>
      </c>
      <c r="B60" s="53">
        <v>7491</v>
      </c>
      <c r="C60" s="85" t="s">
        <v>5992</v>
      </c>
      <c r="D60" s="325" t="s">
        <v>430</v>
      </c>
      <c r="E60" s="394"/>
      <c r="F60" s="77"/>
      <c r="G60" s="61"/>
      <c r="H60" s="62"/>
      <c r="I60" s="249"/>
      <c r="J60" s="57"/>
      <c r="K60" s="58"/>
      <c r="L60" s="47"/>
      <c r="O60" s="77"/>
      <c r="P60" s="62"/>
      <c r="Q60" s="104">
        <v>173</v>
      </c>
      <c r="R60" s="60"/>
    </row>
    <row r="61" spans="1:18" ht="16.5" customHeight="1" x14ac:dyDescent="0.2">
      <c r="A61" s="53">
        <v>1</v>
      </c>
      <c r="B61" s="53">
        <v>7492</v>
      </c>
      <c r="C61" s="85" t="s">
        <v>5993</v>
      </c>
      <c r="D61" s="391"/>
      <c r="E61" s="390"/>
      <c r="F61" s="55"/>
      <c r="G61" s="49"/>
      <c r="H61" s="50"/>
      <c r="I61" s="248" t="s">
        <v>397</v>
      </c>
      <c r="J61" s="205" t="s">
        <v>398</v>
      </c>
      <c r="K61" s="58">
        <v>1</v>
      </c>
      <c r="L61" s="47"/>
      <c r="O61" s="47"/>
      <c r="Q61" s="104">
        <v>173</v>
      </c>
      <c r="R61" s="60"/>
    </row>
    <row r="62" spans="1:18" ht="16.5" customHeight="1" x14ac:dyDescent="0.2">
      <c r="A62" s="53">
        <v>1</v>
      </c>
      <c r="B62" s="53">
        <v>7493</v>
      </c>
      <c r="C62" s="85" t="s">
        <v>5994</v>
      </c>
      <c r="D62" s="391"/>
      <c r="E62" s="390"/>
      <c r="F62" s="329" t="s">
        <v>399</v>
      </c>
      <c r="G62" s="210" t="s">
        <v>398</v>
      </c>
      <c r="H62" s="62">
        <v>0.9</v>
      </c>
      <c r="I62" s="249"/>
      <c r="J62" s="57"/>
      <c r="K62" s="58"/>
      <c r="L62" s="47"/>
      <c r="O62" s="47"/>
      <c r="Q62" s="104">
        <v>155</v>
      </c>
      <c r="R62" s="60"/>
    </row>
    <row r="63" spans="1:18" ht="16.5" customHeight="1" x14ac:dyDescent="0.2">
      <c r="A63" s="53">
        <v>1</v>
      </c>
      <c r="B63" s="53">
        <v>7494</v>
      </c>
      <c r="C63" s="85" t="s">
        <v>5995</v>
      </c>
      <c r="D63" s="246">
        <v>138</v>
      </c>
      <c r="E63" s="235" t="s">
        <v>394</v>
      </c>
      <c r="F63" s="330"/>
      <c r="G63" s="49"/>
      <c r="H63" s="50"/>
      <c r="I63" s="248" t="s">
        <v>397</v>
      </c>
      <c r="J63" s="205" t="s">
        <v>398</v>
      </c>
      <c r="K63" s="58">
        <v>1</v>
      </c>
      <c r="L63" s="47"/>
      <c r="O63" s="47"/>
      <c r="Q63" s="104">
        <v>155</v>
      </c>
      <c r="R63" s="60"/>
    </row>
    <row r="64" spans="1:18" ht="16.5" customHeight="1" x14ac:dyDescent="0.2">
      <c r="A64" s="63">
        <v>1</v>
      </c>
      <c r="B64" s="63" t="s">
        <v>2245</v>
      </c>
      <c r="C64" s="87" t="s">
        <v>5996</v>
      </c>
      <c r="D64" s="83"/>
      <c r="F64" s="65"/>
      <c r="G64" s="66"/>
      <c r="H64" s="67"/>
      <c r="I64" s="250"/>
      <c r="J64" s="69"/>
      <c r="K64" s="70"/>
      <c r="L64" s="47"/>
      <c r="O64" s="331" t="s">
        <v>400</v>
      </c>
      <c r="P64" s="332"/>
      <c r="Q64" s="105">
        <v>121</v>
      </c>
      <c r="R64" s="72"/>
    </row>
    <row r="65" spans="1:18" ht="16.5" customHeight="1" x14ac:dyDescent="0.2">
      <c r="A65" s="63">
        <v>1</v>
      </c>
      <c r="B65" s="63" t="s">
        <v>2246</v>
      </c>
      <c r="C65" s="87" t="s">
        <v>5997</v>
      </c>
      <c r="D65" s="83"/>
      <c r="F65" s="73"/>
      <c r="G65" s="74"/>
      <c r="H65" s="75"/>
      <c r="I65" s="251" t="s">
        <v>397</v>
      </c>
      <c r="J65" s="207" t="s">
        <v>398</v>
      </c>
      <c r="K65" s="70">
        <v>1</v>
      </c>
      <c r="L65" s="47"/>
      <c r="O65" s="333"/>
      <c r="P65" s="334"/>
      <c r="Q65" s="105">
        <v>121</v>
      </c>
      <c r="R65" s="72"/>
    </row>
    <row r="66" spans="1:18" ht="16.5" customHeight="1" x14ac:dyDescent="0.2">
      <c r="A66" s="63">
        <v>1</v>
      </c>
      <c r="B66" s="63" t="s">
        <v>2247</v>
      </c>
      <c r="C66" s="87" t="s">
        <v>5998</v>
      </c>
      <c r="D66" s="83"/>
      <c r="F66" s="335" t="s">
        <v>399</v>
      </c>
      <c r="G66" s="211" t="s">
        <v>398</v>
      </c>
      <c r="H66" s="67">
        <v>0.9</v>
      </c>
      <c r="I66" s="250"/>
      <c r="J66" s="69"/>
      <c r="K66" s="70"/>
      <c r="L66" s="47"/>
      <c r="O66" s="333"/>
      <c r="P66" s="334"/>
      <c r="Q66" s="105">
        <v>109</v>
      </c>
      <c r="R66" s="72"/>
    </row>
    <row r="67" spans="1:18" ht="16.5" customHeight="1" x14ac:dyDescent="0.2">
      <c r="A67" s="63">
        <v>1</v>
      </c>
      <c r="B67" s="63" t="s">
        <v>2248</v>
      </c>
      <c r="C67" s="87" t="s">
        <v>5999</v>
      </c>
      <c r="D67" s="83"/>
      <c r="F67" s="336"/>
      <c r="G67" s="74"/>
      <c r="H67" s="75"/>
      <c r="I67" s="251" t="s">
        <v>397</v>
      </c>
      <c r="J67" s="207" t="s">
        <v>398</v>
      </c>
      <c r="K67" s="70">
        <v>1</v>
      </c>
      <c r="L67" s="47"/>
      <c r="O67" s="227" t="s">
        <v>398</v>
      </c>
      <c r="P67" s="75">
        <v>0.7</v>
      </c>
      <c r="Q67" s="105">
        <v>109</v>
      </c>
      <c r="R67" s="72"/>
    </row>
    <row r="68" spans="1:18" ht="16.5" customHeight="1" x14ac:dyDescent="0.2">
      <c r="A68" s="53">
        <v>1</v>
      </c>
      <c r="B68" s="53">
        <v>7495</v>
      </c>
      <c r="C68" s="85" t="s">
        <v>6000</v>
      </c>
      <c r="D68" s="325" t="s">
        <v>470</v>
      </c>
      <c r="E68" s="394"/>
      <c r="F68" s="77"/>
      <c r="G68" s="61"/>
      <c r="H68" s="62"/>
      <c r="I68" s="249"/>
      <c r="J68" s="57"/>
      <c r="K68" s="58"/>
      <c r="L68" s="47"/>
      <c r="O68" s="77"/>
      <c r="P68" s="62"/>
      <c r="Q68" s="104">
        <v>259</v>
      </c>
      <c r="R68" s="60"/>
    </row>
    <row r="69" spans="1:18" ht="16.5" customHeight="1" x14ac:dyDescent="0.2">
      <c r="A69" s="53">
        <v>1</v>
      </c>
      <c r="B69" s="53">
        <v>7496</v>
      </c>
      <c r="C69" s="85" t="s">
        <v>6001</v>
      </c>
      <c r="D69" s="391"/>
      <c r="E69" s="390"/>
      <c r="F69" s="55"/>
      <c r="G69" s="49"/>
      <c r="H69" s="50"/>
      <c r="I69" s="248" t="s">
        <v>397</v>
      </c>
      <c r="J69" s="205" t="s">
        <v>398</v>
      </c>
      <c r="K69" s="58">
        <v>1</v>
      </c>
      <c r="L69" s="47"/>
      <c r="O69" s="47"/>
      <c r="Q69" s="104">
        <v>259</v>
      </c>
      <c r="R69" s="60"/>
    </row>
    <row r="70" spans="1:18" ht="16.5" customHeight="1" x14ac:dyDescent="0.2">
      <c r="A70" s="53">
        <v>1</v>
      </c>
      <c r="B70" s="53">
        <v>7497</v>
      </c>
      <c r="C70" s="85" t="s">
        <v>6002</v>
      </c>
      <c r="D70" s="391"/>
      <c r="E70" s="390"/>
      <c r="F70" s="329" t="s">
        <v>399</v>
      </c>
      <c r="G70" s="210" t="s">
        <v>398</v>
      </c>
      <c r="H70" s="62">
        <v>0.9</v>
      </c>
      <c r="I70" s="249"/>
      <c r="J70" s="57"/>
      <c r="K70" s="58"/>
      <c r="L70" s="47"/>
      <c r="O70" s="47"/>
      <c r="Q70" s="104">
        <v>233</v>
      </c>
      <c r="R70" s="60"/>
    </row>
    <row r="71" spans="1:18" ht="16.5" customHeight="1" x14ac:dyDescent="0.2">
      <c r="A71" s="53">
        <v>1</v>
      </c>
      <c r="B71" s="53">
        <v>7498</v>
      </c>
      <c r="C71" s="85" t="s">
        <v>6003</v>
      </c>
      <c r="D71" s="246">
        <v>207</v>
      </c>
      <c r="E71" s="235" t="s">
        <v>394</v>
      </c>
      <c r="F71" s="330"/>
      <c r="G71" s="49"/>
      <c r="H71" s="50"/>
      <c r="I71" s="248" t="s">
        <v>397</v>
      </c>
      <c r="J71" s="205" t="s">
        <v>398</v>
      </c>
      <c r="K71" s="58">
        <v>1</v>
      </c>
      <c r="L71" s="47"/>
      <c r="O71" s="47"/>
      <c r="Q71" s="104">
        <v>233</v>
      </c>
      <c r="R71" s="60"/>
    </row>
    <row r="72" spans="1:18" ht="16.5" customHeight="1" x14ac:dyDescent="0.2">
      <c r="A72" s="63">
        <v>1</v>
      </c>
      <c r="B72" s="63" t="s">
        <v>2249</v>
      </c>
      <c r="C72" s="87" t="s">
        <v>6004</v>
      </c>
      <c r="D72" s="83"/>
      <c r="F72" s="65"/>
      <c r="G72" s="66"/>
      <c r="H72" s="67"/>
      <c r="I72" s="250"/>
      <c r="J72" s="69"/>
      <c r="K72" s="70"/>
      <c r="L72" s="47"/>
      <c r="O72" s="331" t="s">
        <v>400</v>
      </c>
      <c r="P72" s="332"/>
      <c r="Q72" s="105">
        <v>181</v>
      </c>
      <c r="R72" s="72"/>
    </row>
    <row r="73" spans="1:18" ht="16.5" customHeight="1" x14ac:dyDescent="0.2">
      <c r="A73" s="63">
        <v>1</v>
      </c>
      <c r="B73" s="63" t="s">
        <v>2250</v>
      </c>
      <c r="C73" s="87" t="s">
        <v>6005</v>
      </c>
      <c r="D73" s="83"/>
      <c r="F73" s="73"/>
      <c r="G73" s="74"/>
      <c r="H73" s="75"/>
      <c r="I73" s="251" t="s">
        <v>397</v>
      </c>
      <c r="J73" s="207" t="s">
        <v>398</v>
      </c>
      <c r="K73" s="70">
        <v>1</v>
      </c>
      <c r="L73" s="47"/>
      <c r="O73" s="333"/>
      <c r="P73" s="334"/>
      <c r="Q73" s="105">
        <v>181</v>
      </c>
      <c r="R73" s="72"/>
    </row>
    <row r="74" spans="1:18" ht="16.5" customHeight="1" x14ac:dyDescent="0.2">
      <c r="A74" s="63">
        <v>1</v>
      </c>
      <c r="B74" s="63" t="s">
        <v>2251</v>
      </c>
      <c r="C74" s="87" t="s">
        <v>6006</v>
      </c>
      <c r="D74" s="83"/>
      <c r="F74" s="335" t="s">
        <v>399</v>
      </c>
      <c r="G74" s="211" t="s">
        <v>398</v>
      </c>
      <c r="H74" s="67">
        <v>0.9</v>
      </c>
      <c r="I74" s="250"/>
      <c r="J74" s="69"/>
      <c r="K74" s="70"/>
      <c r="L74" s="47"/>
      <c r="O74" s="333"/>
      <c r="P74" s="334"/>
      <c r="Q74" s="105">
        <v>163</v>
      </c>
      <c r="R74" s="72"/>
    </row>
    <row r="75" spans="1:18" ht="16.5" customHeight="1" x14ac:dyDescent="0.2">
      <c r="A75" s="63">
        <v>1</v>
      </c>
      <c r="B75" s="63" t="s">
        <v>2252</v>
      </c>
      <c r="C75" s="87" t="s">
        <v>6007</v>
      </c>
      <c r="D75" s="83"/>
      <c r="F75" s="336"/>
      <c r="G75" s="74"/>
      <c r="H75" s="75"/>
      <c r="I75" s="251" t="s">
        <v>397</v>
      </c>
      <c r="J75" s="207" t="s">
        <v>398</v>
      </c>
      <c r="K75" s="70">
        <v>1</v>
      </c>
      <c r="L75" s="47"/>
      <c r="O75" s="227" t="s">
        <v>398</v>
      </c>
      <c r="P75" s="75">
        <v>0.7</v>
      </c>
      <c r="Q75" s="105">
        <v>163</v>
      </c>
      <c r="R75" s="72"/>
    </row>
    <row r="76" spans="1:18" ht="16.5" customHeight="1" x14ac:dyDescent="0.2">
      <c r="A76" s="53">
        <v>1</v>
      </c>
      <c r="B76" s="53">
        <v>7499</v>
      </c>
      <c r="C76" s="85" t="s">
        <v>6008</v>
      </c>
      <c r="D76" s="325" t="s">
        <v>432</v>
      </c>
      <c r="E76" s="394"/>
      <c r="F76" s="77"/>
      <c r="G76" s="61"/>
      <c r="H76" s="62"/>
      <c r="I76" s="249"/>
      <c r="J76" s="57"/>
      <c r="K76" s="58"/>
      <c r="L76" s="47"/>
      <c r="O76" s="77"/>
      <c r="P76" s="62"/>
      <c r="Q76" s="104">
        <v>345</v>
      </c>
      <c r="R76" s="60"/>
    </row>
    <row r="77" spans="1:18" ht="16.5" customHeight="1" x14ac:dyDescent="0.2">
      <c r="A77" s="53">
        <v>1</v>
      </c>
      <c r="B77" s="53">
        <v>7500</v>
      </c>
      <c r="C77" s="85" t="s">
        <v>6009</v>
      </c>
      <c r="D77" s="391"/>
      <c r="E77" s="390"/>
      <c r="F77" s="55"/>
      <c r="G77" s="49"/>
      <c r="H77" s="50"/>
      <c r="I77" s="248" t="s">
        <v>397</v>
      </c>
      <c r="J77" s="205" t="s">
        <v>398</v>
      </c>
      <c r="K77" s="58">
        <v>1</v>
      </c>
      <c r="L77" s="47"/>
      <c r="O77" s="47"/>
      <c r="Q77" s="104">
        <v>345</v>
      </c>
      <c r="R77" s="60"/>
    </row>
    <row r="78" spans="1:18" ht="16.5" customHeight="1" x14ac:dyDescent="0.2">
      <c r="A78" s="53">
        <v>1</v>
      </c>
      <c r="B78" s="53">
        <v>7501</v>
      </c>
      <c r="C78" s="85" t="s">
        <v>6010</v>
      </c>
      <c r="D78" s="391"/>
      <c r="E78" s="390"/>
      <c r="F78" s="329" t="s">
        <v>399</v>
      </c>
      <c r="G78" s="210" t="s">
        <v>398</v>
      </c>
      <c r="H78" s="62">
        <v>0.9</v>
      </c>
      <c r="I78" s="249"/>
      <c r="J78" s="57"/>
      <c r="K78" s="58"/>
      <c r="L78" s="47"/>
      <c r="O78" s="47"/>
      <c r="Q78" s="104">
        <v>310</v>
      </c>
      <c r="R78" s="60"/>
    </row>
    <row r="79" spans="1:18" ht="16.5" customHeight="1" x14ac:dyDescent="0.2">
      <c r="A79" s="53">
        <v>1</v>
      </c>
      <c r="B79" s="53">
        <v>7502</v>
      </c>
      <c r="C79" s="85" t="s">
        <v>6011</v>
      </c>
      <c r="D79" s="246">
        <v>276</v>
      </c>
      <c r="E79" s="235" t="s">
        <v>394</v>
      </c>
      <c r="F79" s="330"/>
      <c r="G79" s="49"/>
      <c r="H79" s="50"/>
      <c r="I79" s="248" t="s">
        <v>397</v>
      </c>
      <c r="J79" s="205" t="s">
        <v>398</v>
      </c>
      <c r="K79" s="58">
        <v>1</v>
      </c>
      <c r="L79" s="47"/>
      <c r="O79" s="47"/>
      <c r="Q79" s="104">
        <v>310</v>
      </c>
      <c r="R79" s="60"/>
    </row>
    <row r="80" spans="1:18" ht="16.5" customHeight="1" x14ac:dyDescent="0.2">
      <c r="A80" s="63">
        <v>1</v>
      </c>
      <c r="B80" s="63" t="s">
        <v>2253</v>
      </c>
      <c r="C80" s="87" t="s">
        <v>6012</v>
      </c>
      <c r="D80" s="83"/>
      <c r="F80" s="65"/>
      <c r="G80" s="66"/>
      <c r="H80" s="67"/>
      <c r="I80" s="250"/>
      <c r="J80" s="69"/>
      <c r="K80" s="70"/>
      <c r="L80" s="47"/>
      <c r="O80" s="331" t="s">
        <v>400</v>
      </c>
      <c r="P80" s="332"/>
      <c r="Q80" s="105">
        <v>242</v>
      </c>
      <c r="R80" s="72"/>
    </row>
    <row r="81" spans="1:18" ht="16.5" customHeight="1" x14ac:dyDescent="0.2">
      <c r="A81" s="63">
        <v>1</v>
      </c>
      <c r="B81" s="63" t="s">
        <v>2254</v>
      </c>
      <c r="C81" s="87" t="s">
        <v>6013</v>
      </c>
      <c r="D81" s="83"/>
      <c r="F81" s="73"/>
      <c r="G81" s="74"/>
      <c r="H81" s="75"/>
      <c r="I81" s="251" t="s">
        <v>397</v>
      </c>
      <c r="J81" s="207" t="s">
        <v>398</v>
      </c>
      <c r="K81" s="70">
        <v>1</v>
      </c>
      <c r="L81" s="47"/>
      <c r="O81" s="333"/>
      <c r="P81" s="334"/>
      <c r="Q81" s="105">
        <v>242</v>
      </c>
      <c r="R81" s="72"/>
    </row>
    <row r="82" spans="1:18" ht="16.5" customHeight="1" x14ac:dyDescent="0.2">
      <c r="A82" s="63">
        <v>1</v>
      </c>
      <c r="B82" s="63" t="s">
        <v>2255</v>
      </c>
      <c r="C82" s="87" t="s">
        <v>6014</v>
      </c>
      <c r="D82" s="83"/>
      <c r="F82" s="335" t="s">
        <v>399</v>
      </c>
      <c r="G82" s="211" t="s">
        <v>398</v>
      </c>
      <c r="H82" s="67">
        <v>0.9</v>
      </c>
      <c r="I82" s="250"/>
      <c r="J82" s="69"/>
      <c r="K82" s="70"/>
      <c r="L82" s="47"/>
      <c r="O82" s="333"/>
      <c r="P82" s="334"/>
      <c r="Q82" s="105">
        <v>217</v>
      </c>
      <c r="R82" s="72"/>
    </row>
    <row r="83" spans="1:18" ht="16.5" customHeight="1" x14ac:dyDescent="0.2">
      <c r="A83" s="63">
        <v>1</v>
      </c>
      <c r="B83" s="63" t="s">
        <v>2256</v>
      </c>
      <c r="C83" s="87" t="s">
        <v>6015</v>
      </c>
      <c r="D83" s="124"/>
      <c r="E83" s="49"/>
      <c r="F83" s="336"/>
      <c r="G83" s="74"/>
      <c r="H83" s="75"/>
      <c r="I83" s="251" t="s">
        <v>397</v>
      </c>
      <c r="J83" s="207" t="s">
        <v>398</v>
      </c>
      <c r="K83" s="70">
        <v>1</v>
      </c>
      <c r="L83" s="47"/>
      <c r="N83" s="223"/>
      <c r="O83" s="227" t="s">
        <v>398</v>
      </c>
      <c r="P83" s="75">
        <v>0.7</v>
      </c>
      <c r="Q83" s="105">
        <v>217</v>
      </c>
      <c r="R83" s="72"/>
    </row>
    <row r="84" spans="1:18" ht="16.5" customHeight="1" x14ac:dyDescent="0.2">
      <c r="A84" s="44">
        <v>1</v>
      </c>
      <c r="B84" s="44">
        <v>7503</v>
      </c>
      <c r="C84" s="45" t="s">
        <v>6016</v>
      </c>
      <c r="D84" s="327" t="s">
        <v>433</v>
      </c>
      <c r="E84" s="390"/>
      <c r="F84" s="47"/>
      <c r="I84" s="80"/>
      <c r="J84" s="49"/>
      <c r="K84" s="50"/>
      <c r="L84" s="47"/>
      <c r="N84" s="223"/>
      <c r="O84" s="47"/>
      <c r="Q84" s="103">
        <v>431</v>
      </c>
      <c r="R84" s="60"/>
    </row>
    <row r="85" spans="1:18" ht="16.5" customHeight="1" x14ac:dyDescent="0.2">
      <c r="A85" s="53">
        <v>1</v>
      </c>
      <c r="B85" s="53">
        <v>7504</v>
      </c>
      <c r="C85" s="85" t="s">
        <v>6017</v>
      </c>
      <c r="D85" s="391"/>
      <c r="E85" s="390"/>
      <c r="F85" s="55"/>
      <c r="G85" s="49"/>
      <c r="H85" s="50"/>
      <c r="I85" s="248" t="s">
        <v>397</v>
      </c>
      <c r="J85" s="205" t="s">
        <v>398</v>
      </c>
      <c r="K85" s="58">
        <v>1</v>
      </c>
      <c r="L85" s="47"/>
      <c r="N85" s="223"/>
      <c r="O85" s="47"/>
      <c r="Q85" s="104">
        <v>431</v>
      </c>
      <c r="R85" s="60"/>
    </row>
    <row r="86" spans="1:18" ht="16.5" customHeight="1" x14ac:dyDescent="0.2">
      <c r="A86" s="53">
        <v>1</v>
      </c>
      <c r="B86" s="53">
        <v>7505</v>
      </c>
      <c r="C86" s="85" t="s">
        <v>6018</v>
      </c>
      <c r="D86" s="391"/>
      <c r="E86" s="390"/>
      <c r="F86" s="329" t="s">
        <v>399</v>
      </c>
      <c r="G86" s="210" t="s">
        <v>398</v>
      </c>
      <c r="H86" s="62">
        <v>0.9</v>
      </c>
      <c r="I86" s="249"/>
      <c r="J86" s="57"/>
      <c r="K86" s="58"/>
      <c r="L86" s="47"/>
      <c r="O86" s="47"/>
      <c r="Q86" s="104">
        <v>389</v>
      </c>
      <c r="R86" s="60"/>
    </row>
    <row r="87" spans="1:18" ht="16.5" customHeight="1" x14ac:dyDescent="0.2">
      <c r="A87" s="53">
        <v>1</v>
      </c>
      <c r="B87" s="53">
        <v>7506</v>
      </c>
      <c r="C87" s="85" t="s">
        <v>6019</v>
      </c>
      <c r="D87" s="246">
        <v>345</v>
      </c>
      <c r="E87" s="235" t="s">
        <v>394</v>
      </c>
      <c r="F87" s="330"/>
      <c r="G87" s="49"/>
      <c r="H87" s="50"/>
      <c r="I87" s="248" t="s">
        <v>397</v>
      </c>
      <c r="J87" s="205" t="s">
        <v>398</v>
      </c>
      <c r="K87" s="58">
        <v>1</v>
      </c>
      <c r="L87" s="47"/>
      <c r="O87" s="47"/>
      <c r="Q87" s="104">
        <v>389</v>
      </c>
      <c r="R87" s="60"/>
    </row>
    <row r="88" spans="1:18" ht="16.5" customHeight="1" x14ac:dyDescent="0.2">
      <c r="A88" s="63">
        <v>1</v>
      </c>
      <c r="B88" s="63" t="s">
        <v>2257</v>
      </c>
      <c r="C88" s="87" t="s">
        <v>6020</v>
      </c>
      <c r="D88" s="83"/>
      <c r="F88" s="65"/>
      <c r="G88" s="66"/>
      <c r="H88" s="67"/>
      <c r="I88" s="250"/>
      <c r="J88" s="69"/>
      <c r="K88" s="70"/>
      <c r="L88" s="47"/>
      <c r="O88" s="331" t="s">
        <v>400</v>
      </c>
      <c r="P88" s="332"/>
      <c r="Q88" s="105">
        <v>302</v>
      </c>
      <c r="R88" s="72"/>
    </row>
    <row r="89" spans="1:18" ht="16.5" customHeight="1" x14ac:dyDescent="0.2">
      <c r="A89" s="63">
        <v>1</v>
      </c>
      <c r="B89" s="63" t="s">
        <v>2258</v>
      </c>
      <c r="C89" s="87" t="s">
        <v>6021</v>
      </c>
      <c r="D89" s="83"/>
      <c r="F89" s="73"/>
      <c r="G89" s="74"/>
      <c r="H89" s="75"/>
      <c r="I89" s="251" t="s">
        <v>397</v>
      </c>
      <c r="J89" s="207" t="s">
        <v>398</v>
      </c>
      <c r="K89" s="70">
        <v>1</v>
      </c>
      <c r="L89" s="47"/>
      <c r="O89" s="333"/>
      <c r="P89" s="334"/>
      <c r="Q89" s="105">
        <v>302</v>
      </c>
      <c r="R89" s="72"/>
    </row>
    <row r="90" spans="1:18" ht="16.5" customHeight="1" x14ac:dyDescent="0.2">
      <c r="A90" s="63">
        <v>1</v>
      </c>
      <c r="B90" s="63" t="s">
        <v>2259</v>
      </c>
      <c r="C90" s="87" t="s">
        <v>6022</v>
      </c>
      <c r="D90" s="83"/>
      <c r="F90" s="335" t="s">
        <v>399</v>
      </c>
      <c r="G90" s="211" t="s">
        <v>398</v>
      </c>
      <c r="H90" s="67">
        <v>0.9</v>
      </c>
      <c r="I90" s="250"/>
      <c r="J90" s="69"/>
      <c r="K90" s="70"/>
      <c r="L90" s="47"/>
      <c r="O90" s="333"/>
      <c r="P90" s="334"/>
      <c r="Q90" s="105">
        <v>272</v>
      </c>
      <c r="R90" s="72"/>
    </row>
    <row r="91" spans="1:18" ht="16.5" customHeight="1" x14ac:dyDescent="0.2">
      <c r="A91" s="63">
        <v>1</v>
      </c>
      <c r="B91" s="63" t="s">
        <v>2260</v>
      </c>
      <c r="C91" s="87" t="s">
        <v>6023</v>
      </c>
      <c r="D91" s="83"/>
      <c r="F91" s="336"/>
      <c r="G91" s="74"/>
      <c r="H91" s="75"/>
      <c r="I91" s="251" t="s">
        <v>397</v>
      </c>
      <c r="J91" s="207" t="s">
        <v>398</v>
      </c>
      <c r="K91" s="70">
        <v>1</v>
      </c>
      <c r="L91" s="47"/>
      <c r="O91" s="227" t="s">
        <v>398</v>
      </c>
      <c r="P91" s="75">
        <v>0.7</v>
      </c>
      <c r="Q91" s="105">
        <v>272</v>
      </c>
      <c r="R91" s="72"/>
    </row>
    <row r="92" spans="1:18" ht="16.5" customHeight="1" x14ac:dyDescent="0.2">
      <c r="A92" s="53">
        <v>1</v>
      </c>
      <c r="B92" s="53">
        <v>7507</v>
      </c>
      <c r="C92" s="85" t="s">
        <v>6024</v>
      </c>
      <c r="D92" s="325" t="s">
        <v>434</v>
      </c>
      <c r="E92" s="394"/>
      <c r="F92" s="77"/>
      <c r="G92" s="61"/>
      <c r="H92" s="62"/>
      <c r="I92" s="249"/>
      <c r="J92" s="57"/>
      <c r="K92" s="58"/>
      <c r="L92" s="47"/>
      <c r="O92" s="77"/>
      <c r="P92" s="62"/>
      <c r="Q92" s="104">
        <v>518</v>
      </c>
      <c r="R92" s="60"/>
    </row>
    <row r="93" spans="1:18" ht="16.5" customHeight="1" x14ac:dyDescent="0.2">
      <c r="A93" s="53">
        <v>1</v>
      </c>
      <c r="B93" s="53">
        <v>7508</v>
      </c>
      <c r="C93" s="85" t="s">
        <v>6025</v>
      </c>
      <c r="D93" s="391"/>
      <c r="E93" s="390"/>
      <c r="F93" s="55"/>
      <c r="G93" s="49"/>
      <c r="H93" s="50"/>
      <c r="I93" s="248" t="s">
        <v>397</v>
      </c>
      <c r="J93" s="205" t="s">
        <v>398</v>
      </c>
      <c r="K93" s="58">
        <v>1</v>
      </c>
      <c r="L93" s="47"/>
      <c r="O93" s="47"/>
      <c r="Q93" s="104">
        <v>518</v>
      </c>
      <c r="R93" s="60"/>
    </row>
    <row r="94" spans="1:18" ht="16.5" customHeight="1" x14ac:dyDescent="0.2">
      <c r="A94" s="53">
        <v>1</v>
      </c>
      <c r="B94" s="53">
        <v>7509</v>
      </c>
      <c r="C94" s="85" t="s">
        <v>6026</v>
      </c>
      <c r="D94" s="391"/>
      <c r="E94" s="390"/>
      <c r="F94" s="329" t="s">
        <v>399</v>
      </c>
      <c r="G94" s="210" t="s">
        <v>398</v>
      </c>
      <c r="H94" s="62">
        <v>0.9</v>
      </c>
      <c r="I94" s="249"/>
      <c r="J94" s="57"/>
      <c r="K94" s="58"/>
      <c r="L94" s="47"/>
      <c r="O94" s="47"/>
      <c r="Q94" s="104">
        <v>466</v>
      </c>
      <c r="R94" s="60"/>
    </row>
    <row r="95" spans="1:18" ht="16.5" customHeight="1" x14ac:dyDescent="0.2">
      <c r="A95" s="53">
        <v>1</v>
      </c>
      <c r="B95" s="53">
        <v>7510</v>
      </c>
      <c r="C95" s="85" t="s">
        <v>6027</v>
      </c>
      <c r="D95" s="246">
        <v>414</v>
      </c>
      <c r="E95" s="235" t="s">
        <v>394</v>
      </c>
      <c r="F95" s="330"/>
      <c r="G95" s="49"/>
      <c r="H95" s="50"/>
      <c r="I95" s="248" t="s">
        <v>397</v>
      </c>
      <c r="J95" s="205" t="s">
        <v>398</v>
      </c>
      <c r="K95" s="58">
        <v>1</v>
      </c>
      <c r="L95" s="47"/>
      <c r="O95" s="47"/>
      <c r="Q95" s="104">
        <v>466</v>
      </c>
      <c r="R95" s="60"/>
    </row>
    <row r="96" spans="1:18" ht="16.5" customHeight="1" x14ac:dyDescent="0.2">
      <c r="A96" s="63">
        <v>1</v>
      </c>
      <c r="B96" s="63" t="s">
        <v>2261</v>
      </c>
      <c r="C96" s="87" t="s">
        <v>6028</v>
      </c>
      <c r="D96" s="83"/>
      <c r="F96" s="65"/>
      <c r="G96" s="66"/>
      <c r="H96" s="67"/>
      <c r="I96" s="250"/>
      <c r="J96" s="69"/>
      <c r="K96" s="70"/>
      <c r="L96" s="47"/>
      <c r="O96" s="331" t="s">
        <v>400</v>
      </c>
      <c r="P96" s="332"/>
      <c r="Q96" s="105">
        <v>363</v>
      </c>
      <c r="R96" s="72"/>
    </row>
    <row r="97" spans="1:18" ht="16.5" customHeight="1" x14ac:dyDescent="0.2">
      <c r="A97" s="63">
        <v>1</v>
      </c>
      <c r="B97" s="63" t="s">
        <v>2262</v>
      </c>
      <c r="C97" s="87" t="s">
        <v>6029</v>
      </c>
      <c r="D97" s="83"/>
      <c r="F97" s="73"/>
      <c r="G97" s="74"/>
      <c r="H97" s="75"/>
      <c r="I97" s="251" t="s">
        <v>397</v>
      </c>
      <c r="J97" s="207" t="s">
        <v>398</v>
      </c>
      <c r="K97" s="70">
        <v>1</v>
      </c>
      <c r="L97" s="47"/>
      <c r="O97" s="333"/>
      <c r="P97" s="334"/>
      <c r="Q97" s="105">
        <v>363</v>
      </c>
      <c r="R97" s="72"/>
    </row>
    <row r="98" spans="1:18" ht="16.5" customHeight="1" x14ac:dyDescent="0.2">
      <c r="A98" s="63">
        <v>1</v>
      </c>
      <c r="B98" s="63" t="s">
        <v>2263</v>
      </c>
      <c r="C98" s="87" t="s">
        <v>6030</v>
      </c>
      <c r="D98" s="83"/>
      <c r="F98" s="335" t="s">
        <v>399</v>
      </c>
      <c r="G98" s="211" t="s">
        <v>398</v>
      </c>
      <c r="H98" s="67">
        <v>0.9</v>
      </c>
      <c r="I98" s="250"/>
      <c r="J98" s="69"/>
      <c r="K98" s="70"/>
      <c r="L98" s="47"/>
      <c r="O98" s="333"/>
      <c r="P98" s="334"/>
      <c r="Q98" s="105">
        <v>326</v>
      </c>
      <c r="R98" s="72"/>
    </row>
    <row r="99" spans="1:18" ht="16.5" customHeight="1" x14ac:dyDescent="0.2">
      <c r="A99" s="63">
        <v>1</v>
      </c>
      <c r="B99" s="63" t="s">
        <v>2264</v>
      </c>
      <c r="C99" s="87" t="s">
        <v>6031</v>
      </c>
      <c r="D99" s="83"/>
      <c r="F99" s="336"/>
      <c r="G99" s="74"/>
      <c r="H99" s="75"/>
      <c r="I99" s="251" t="s">
        <v>397</v>
      </c>
      <c r="J99" s="207" t="s">
        <v>398</v>
      </c>
      <c r="K99" s="70">
        <v>1</v>
      </c>
      <c r="L99" s="47"/>
      <c r="O99" s="227" t="s">
        <v>398</v>
      </c>
      <c r="P99" s="75">
        <v>0.7</v>
      </c>
      <c r="Q99" s="105">
        <v>326</v>
      </c>
      <c r="R99" s="72"/>
    </row>
    <row r="100" spans="1:18" ht="16.5" customHeight="1" x14ac:dyDescent="0.2">
      <c r="A100" s="53">
        <v>1</v>
      </c>
      <c r="B100" s="53">
        <v>7511</v>
      </c>
      <c r="C100" s="85" t="s">
        <v>6032</v>
      </c>
      <c r="D100" s="325" t="s">
        <v>435</v>
      </c>
      <c r="E100" s="394"/>
      <c r="F100" s="77"/>
      <c r="G100" s="61"/>
      <c r="H100" s="62"/>
      <c r="I100" s="249"/>
      <c r="J100" s="57"/>
      <c r="K100" s="58"/>
      <c r="L100" s="47"/>
      <c r="O100" s="77"/>
      <c r="P100" s="62"/>
      <c r="Q100" s="104">
        <v>604</v>
      </c>
      <c r="R100" s="60"/>
    </row>
    <row r="101" spans="1:18" ht="16.5" customHeight="1" x14ac:dyDescent="0.2">
      <c r="A101" s="53">
        <v>1</v>
      </c>
      <c r="B101" s="53">
        <v>7512</v>
      </c>
      <c r="C101" s="85" t="s">
        <v>6033</v>
      </c>
      <c r="D101" s="391"/>
      <c r="E101" s="390"/>
      <c r="F101" s="55"/>
      <c r="G101" s="49"/>
      <c r="H101" s="50"/>
      <c r="I101" s="248" t="s">
        <v>397</v>
      </c>
      <c r="J101" s="205" t="s">
        <v>398</v>
      </c>
      <c r="K101" s="58">
        <v>1</v>
      </c>
      <c r="L101" s="47"/>
      <c r="O101" s="47"/>
      <c r="Q101" s="104">
        <v>604</v>
      </c>
      <c r="R101" s="60"/>
    </row>
    <row r="102" spans="1:18" ht="16.5" customHeight="1" x14ac:dyDescent="0.2">
      <c r="A102" s="53">
        <v>1</v>
      </c>
      <c r="B102" s="53">
        <v>7513</v>
      </c>
      <c r="C102" s="85" t="s">
        <v>6034</v>
      </c>
      <c r="D102" s="391"/>
      <c r="E102" s="390"/>
      <c r="F102" s="329" t="s">
        <v>399</v>
      </c>
      <c r="G102" s="210" t="s">
        <v>398</v>
      </c>
      <c r="H102" s="62">
        <v>0.9</v>
      </c>
      <c r="I102" s="249"/>
      <c r="J102" s="57"/>
      <c r="K102" s="58"/>
      <c r="L102" s="47"/>
      <c r="O102" s="47"/>
      <c r="Q102" s="104">
        <v>544</v>
      </c>
      <c r="R102" s="60"/>
    </row>
    <row r="103" spans="1:18" ht="16.5" customHeight="1" x14ac:dyDescent="0.2">
      <c r="A103" s="53">
        <v>1</v>
      </c>
      <c r="B103" s="53">
        <v>7514</v>
      </c>
      <c r="C103" s="85" t="s">
        <v>6035</v>
      </c>
      <c r="D103" s="246">
        <v>483</v>
      </c>
      <c r="E103" s="235" t="s">
        <v>394</v>
      </c>
      <c r="F103" s="330"/>
      <c r="G103" s="49"/>
      <c r="H103" s="50"/>
      <c r="I103" s="248" t="s">
        <v>397</v>
      </c>
      <c r="J103" s="205" t="s">
        <v>398</v>
      </c>
      <c r="K103" s="58">
        <v>1</v>
      </c>
      <c r="L103" s="47"/>
      <c r="O103" s="47"/>
      <c r="Q103" s="104">
        <v>544</v>
      </c>
      <c r="R103" s="60"/>
    </row>
    <row r="104" spans="1:18" ht="16.5" customHeight="1" x14ac:dyDescent="0.2">
      <c r="A104" s="63">
        <v>1</v>
      </c>
      <c r="B104" s="63" t="s">
        <v>2265</v>
      </c>
      <c r="C104" s="87" t="s">
        <v>6036</v>
      </c>
      <c r="D104" s="83"/>
      <c r="F104" s="65"/>
      <c r="G104" s="66"/>
      <c r="H104" s="67"/>
      <c r="I104" s="250"/>
      <c r="J104" s="69"/>
      <c r="K104" s="70"/>
      <c r="L104" s="47"/>
      <c r="O104" s="331" t="s">
        <v>400</v>
      </c>
      <c r="P104" s="332"/>
      <c r="Q104" s="105">
        <v>423</v>
      </c>
      <c r="R104" s="72"/>
    </row>
    <row r="105" spans="1:18" ht="16.5" customHeight="1" x14ac:dyDescent="0.2">
      <c r="A105" s="63">
        <v>1</v>
      </c>
      <c r="B105" s="63" t="s">
        <v>2266</v>
      </c>
      <c r="C105" s="87" t="s">
        <v>6037</v>
      </c>
      <c r="D105" s="83"/>
      <c r="F105" s="73"/>
      <c r="G105" s="74"/>
      <c r="H105" s="75"/>
      <c r="I105" s="251" t="s">
        <v>397</v>
      </c>
      <c r="J105" s="207" t="s">
        <v>398</v>
      </c>
      <c r="K105" s="70">
        <v>1</v>
      </c>
      <c r="L105" s="47"/>
      <c r="O105" s="333"/>
      <c r="P105" s="334"/>
      <c r="Q105" s="105">
        <v>423</v>
      </c>
      <c r="R105" s="72"/>
    </row>
    <row r="106" spans="1:18" ht="16.5" customHeight="1" x14ac:dyDescent="0.2">
      <c r="A106" s="63">
        <v>1</v>
      </c>
      <c r="B106" s="63" t="s">
        <v>2267</v>
      </c>
      <c r="C106" s="87" t="s">
        <v>6038</v>
      </c>
      <c r="D106" s="83"/>
      <c r="F106" s="335" t="s">
        <v>399</v>
      </c>
      <c r="G106" s="211" t="s">
        <v>398</v>
      </c>
      <c r="H106" s="67">
        <v>0.9</v>
      </c>
      <c r="I106" s="250"/>
      <c r="J106" s="69"/>
      <c r="K106" s="70"/>
      <c r="L106" s="47"/>
      <c r="O106" s="333"/>
      <c r="P106" s="334"/>
      <c r="Q106" s="105">
        <v>381</v>
      </c>
      <c r="R106" s="72"/>
    </row>
    <row r="107" spans="1:18" ht="16.5" customHeight="1" x14ac:dyDescent="0.2">
      <c r="A107" s="63">
        <v>1</v>
      </c>
      <c r="B107" s="63" t="s">
        <v>2268</v>
      </c>
      <c r="C107" s="87" t="s">
        <v>6039</v>
      </c>
      <c r="D107" s="83"/>
      <c r="F107" s="336"/>
      <c r="G107" s="74"/>
      <c r="H107" s="75"/>
      <c r="I107" s="251" t="s">
        <v>397</v>
      </c>
      <c r="J107" s="207" t="s">
        <v>398</v>
      </c>
      <c r="K107" s="70">
        <v>1</v>
      </c>
      <c r="L107" s="47"/>
      <c r="O107" s="227" t="s">
        <v>398</v>
      </c>
      <c r="P107" s="75">
        <v>0.7</v>
      </c>
      <c r="Q107" s="105">
        <v>381</v>
      </c>
      <c r="R107" s="72"/>
    </row>
    <row r="108" spans="1:18" ht="16.5" customHeight="1" x14ac:dyDescent="0.2">
      <c r="A108" s="53">
        <v>1</v>
      </c>
      <c r="B108" s="53">
        <v>7515</v>
      </c>
      <c r="C108" s="85" t="s">
        <v>6040</v>
      </c>
      <c r="D108" s="325" t="s">
        <v>436</v>
      </c>
      <c r="E108" s="394"/>
      <c r="F108" s="77"/>
      <c r="G108" s="61"/>
      <c r="H108" s="62"/>
      <c r="I108" s="249"/>
      <c r="J108" s="57"/>
      <c r="K108" s="58"/>
      <c r="L108" s="47"/>
      <c r="O108" s="77"/>
      <c r="P108" s="62"/>
      <c r="Q108" s="104">
        <v>690</v>
      </c>
      <c r="R108" s="60"/>
    </row>
    <row r="109" spans="1:18" ht="16.5" customHeight="1" x14ac:dyDescent="0.2">
      <c r="A109" s="53">
        <v>1</v>
      </c>
      <c r="B109" s="53">
        <v>7516</v>
      </c>
      <c r="C109" s="85" t="s">
        <v>6041</v>
      </c>
      <c r="D109" s="391"/>
      <c r="E109" s="390"/>
      <c r="F109" s="55"/>
      <c r="G109" s="49"/>
      <c r="H109" s="50"/>
      <c r="I109" s="248" t="s">
        <v>397</v>
      </c>
      <c r="J109" s="205" t="s">
        <v>398</v>
      </c>
      <c r="K109" s="58">
        <v>1</v>
      </c>
      <c r="L109" s="47"/>
      <c r="O109" s="47"/>
      <c r="Q109" s="104">
        <v>690</v>
      </c>
      <c r="R109" s="60"/>
    </row>
    <row r="110" spans="1:18" ht="16.5" customHeight="1" x14ac:dyDescent="0.2">
      <c r="A110" s="53">
        <v>1</v>
      </c>
      <c r="B110" s="53">
        <v>7517</v>
      </c>
      <c r="C110" s="85" t="s">
        <v>6042</v>
      </c>
      <c r="D110" s="391"/>
      <c r="E110" s="390"/>
      <c r="F110" s="329" t="s">
        <v>399</v>
      </c>
      <c r="G110" s="210" t="s">
        <v>398</v>
      </c>
      <c r="H110" s="62">
        <v>0.9</v>
      </c>
      <c r="I110" s="249"/>
      <c r="J110" s="57"/>
      <c r="K110" s="58"/>
      <c r="L110" s="47"/>
      <c r="O110" s="47"/>
      <c r="Q110" s="104">
        <v>621</v>
      </c>
      <c r="R110" s="60"/>
    </row>
    <row r="111" spans="1:18" ht="16.5" customHeight="1" x14ac:dyDescent="0.2">
      <c r="A111" s="53">
        <v>1</v>
      </c>
      <c r="B111" s="53">
        <v>7518</v>
      </c>
      <c r="C111" s="85" t="s">
        <v>6043</v>
      </c>
      <c r="D111" s="246">
        <v>552</v>
      </c>
      <c r="E111" s="235" t="s">
        <v>394</v>
      </c>
      <c r="F111" s="330"/>
      <c r="G111" s="49"/>
      <c r="H111" s="50"/>
      <c r="I111" s="248" t="s">
        <v>397</v>
      </c>
      <c r="J111" s="205" t="s">
        <v>398</v>
      </c>
      <c r="K111" s="58">
        <v>1</v>
      </c>
      <c r="L111" s="47"/>
      <c r="O111" s="47"/>
      <c r="Q111" s="104">
        <v>621</v>
      </c>
      <c r="R111" s="60"/>
    </row>
    <row r="112" spans="1:18" ht="16.5" customHeight="1" x14ac:dyDescent="0.2">
      <c r="A112" s="63">
        <v>1</v>
      </c>
      <c r="B112" s="63" t="s">
        <v>2269</v>
      </c>
      <c r="C112" s="87" t="s">
        <v>6044</v>
      </c>
      <c r="D112" s="83"/>
      <c r="F112" s="65"/>
      <c r="G112" s="66"/>
      <c r="H112" s="67"/>
      <c r="I112" s="250"/>
      <c r="J112" s="69"/>
      <c r="K112" s="70"/>
      <c r="L112" s="47"/>
      <c r="O112" s="331" t="s">
        <v>400</v>
      </c>
      <c r="P112" s="332"/>
      <c r="Q112" s="105">
        <v>483</v>
      </c>
      <c r="R112" s="72"/>
    </row>
    <row r="113" spans="1:18" ht="16.5" customHeight="1" x14ac:dyDescent="0.2">
      <c r="A113" s="63">
        <v>1</v>
      </c>
      <c r="B113" s="63" t="s">
        <v>2270</v>
      </c>
      <c r="C113" s="87" t="s">
        <v>6045</v>
      </c>
      <c r="D113" s="83"/>
      <c r="F113" s="73"/>
      <c r="G113" s="74"/>
      <c r="H113" s="75"/>
      <c r="I113" s="251" t="s">
        <v>397</v>
      </c>
      <c r="J113" s="207" t="s">
        <v>398</v>
      </c>
      <c r="K113" s="70">
        <v>1</v>
      </c>
      <c r="L113" s="47"/>
      <c r="O113" s="333"/>
      <c r="P113" s="334"/>
      <c r="Q113" s="105">
        <v>483</v>
      </c>
      <c r="R113" s="72"/>
    </row>
    <row r="114" spans="1:18" ht="16.5" customHeight="1" x14ac:dyDescent="0.2">
      <c r="A114" s="63">
        <v>1</v>
      </c>
      <c r="B114" s="63" t="s">
        <v>2271</v>
      </c>
      <c r="C114" s="87" t="s">
        <v>6046</v>
      </c>
      <c r="D114" s="83"/>
      <c r="F114" s="335" t="s">
        <v>399</v>
      </c>
      <c r="G114" s="211" t="s">
        <v>398</v>
      </c>
      <c r="H114" s="67">
        <v>0.9</v>
      </c>
      <c r="I114" s="250"/>
      <c r="J114" s="69"/>
      <c r="K114" s="70"/>
      <c r="L114" s="47"/>
      <c r="O114" s="333"/>
      <c r="P114" s="334"/>
      <c r="Q114" s="105">
        <v>435</v>
      </c>
      <c r="R114" s="72"/>
    </row>
    <row r="115" spans="1:18" ht="16.5" customHeight="1" x14ac:dyDescent="0.2">
      <c r="A115" s="63">
        <v>1</v>
      </c>
      <c r="B115" s="63" t="s">
        <v>2272</v>
      </c>
      <c r="C115" s="87" t="s">
        <v>6047</v>
      </c>
      <c r="D115" s="83"/>
      <c r="F115" s="336"/>
      <c r="G115" s="74"/>
      <c r="H115" s="75"/>
      <c r="I115" s="251" t="s">
        <v>397</v>
      </c>
      <c r="J115" s="207" t="s">
        <v>398</v>
      </c>
      <c r="K115" s="70">
        <v>1</v>
      </c>
      <c r="L115" s="47"/>
      <c r="O115" s="227" t="s">
        <v>398</v>
      </c>
      <c r="P115" s="75">
        <v>0.7</v>
      </c>
      <c r="Q115" s="105">
        <v>435</v>
      </c>
      <c r="R115" s="72"/>
    </row>
    <row r="116" spans="1:18" ht="16.5" customHeight="1" x14ac:dyDescent="0.2">
      <c r="A116" s="53">
        <v>1</v>
      </c>
      <c r="B116" s="53">
        <v>7519</v>
      </c>
      <c r="C116" s="85" t="s">
        <v>6048</v>
      </c>
      <c r="D116" s="325" t="s">
        <v>437</v>
      </c>
      <c r="E116" s="394"/>
      <c r="F116" s="77"/>
      <c r="G116" s="61"/>
      <c r="H116" s="62"/>
      <c r="I116" s="249"/>
      <c r="J116" s="57"/>
      <c r="K116" s="58"/>
      <c r="L116" s="47"/>
      <c r="O116" s="77"/>
      <c r="P116" s="62"/>
      <c r="Q116" s="104">
        <v>776</v>
      </c>
      <c r="R116" s="60"/>
    </row>
    <row r="117" spans="1:18" ht="16.5" customHeight="1" x14ac:dyDescent="0.2">
      <c r="A117" s="53">
        <v>1</v>
      </c>
      <c r="B117" s="53">
        <v>7520</v>
      </c>
      <c r="C117" s="85" t="s">
        <v>6049</v>
      </c>
      <c r="D117" s="391"/>
      <c r="E117" s="390"/>
      <c r="F117" s="55"/>
      <c r="G117" s="49"/>
      <c r="H117" s="50"/>
      <c r="I117" s="248" t="s">
        <v>397</v>
      </c>
      <c r="J117" s="205" t="s">
        <v>398</v>
      </c>
      <c r="K117" s="58">
        <v>1</v>
      </c>
      <c r="L117" s="47"/>
      <c r="O117" s="47"/>
      <c r="Q117" s="104">
        <v>776</v>
      </c>
      <c r="R117" s="60"/>
    </row>
    <row r="118" spans="1:18" ht="16.5" customHeight="1" x14ac:dyDescent="0.2">
      <c r="A118" s="53">
        <v>1</v>
      </c>
      <c r="B118" s="53">
        <v>7521</v>
      </c>
      <c r="C118" s="85" t="s">
        <v>6050</v>
      </c>
      <c r="D118" s="391"/>
      <c r="E118" s="390"/>
      <c r="F118" s="329" t="s">
        <v>399</v>
      </c>
      <c r="G118" s="210" t="s">
        <v>398</v>
      </c>
      <c r="H118" s="62">
        <v>0.9</v>
      </c>
      <c r="I118" s="249"/>
      <c r="J118" s="57"/>
      <c r="K118" s="58"/>
      <c r="L118" s="47"/>
      <c r="O118" s="47"/>
      <c r="Q118" s="104">
        <v>699</v>
      </c>
      <c r="R118" s="60"/>
    </row>
    <row r="119" spans="1:18" ht="16.5" customHeight="1" x14ac:dyDescent="0.2">
      <c r="A119" s="53">
        <v>1</v>
      </c>
      <c r="B119" s="53">
        <v>7522</v>
      </c>
      <c r="C119" s="85" t="s">
        <v>6051</v>
      </c>
      <c r="D119" s="246">
        <v>621</v>
      </c>
      <c r="E119" s="235" t="s">
        <v>394</v>
      </c>
      <c r="F119" s="330"/>
      <c r="G119" s="49"/>
      <c r="H119" s="50"/>
      <c r="I119" s="248" t="s">
        <v>397</v>
      </c>
      <c r="J119" s="205" t="s">
        <v>398</v>
      </c>
      <c r="K119" s="58">
        <v>1</v>
      </c>
      <c r="L119" s="47"/>
      <c r="O119" s="47"/>
      <c r="Q119" s="104">
        <v>699</v>
      </c>
      <c r="R119" s="60"/>
    </row>
    <row r="120" spans="1:18" ht="16.5" customHeight="1" x14ac:dyDescent="0.2">
      <c r="A120" s="63">
        <v>1</v>
      </c>
      <c r="B120" s="63" t="s">
        <v>2273</v>
      </c>
      <c r="C120" s="87" t="s">
        <v>6052</v>
      </c>
      <c r="D120" s="83"/>
      <c r="F120" s="65"/>
      <c r="G120" s="66"/>
      <c r="H120" s="67"/>
      <c r="I120" s="250"/>
      <c r="J120" s="69"/>
      <c r="K120" s="70"/>
      <c r="L120" s="47"/>
      <c r="O120" s="331" t="s">
        <v>400</v>
      </c>
      <c r="P120" s="332"/>
      <c r="Q120" s="105">
        <v>543</v>
      </c>
      <c r="R120" s="72"/>
    </row>
    <row r="121" spans="1:18" ht="16.5" customHeight="1" x14ac:dyDescent="0.2">
      <c r="A121" s="63">
        <v>1</v>
      </c>
      <c r="B121" s="63" t="s">
        <v>2274</v>
      </c>
      <c r="C121" s="87" t="s">
        <v>6053</v>
      </c>
      <c r="D121" s="83"/>
      <c r="F121" s="73"/>
      <c r="G121" s="74"/>
      <c r="H121" s="75"/>
      <c r="I121" s="251" t="s">
        <v>397</v>
      </c>
      <c r="J121" s="207" t="s">
        <v>398</v>
      </c>
      <c r="K121" s="70">
        <v>1</v>
      </c>
      <c r="L121" s="47"/>
      <c r="O121" s="333"/>
      <c r="P121" s="334"/>
      <c r="Q121" s="105">
        <v>543</v>
      </c>
      <c r="R121" s="72"/>
    </row>
    <row r="122" spans="1:18" ht="16.5" customHeight="1" x14ac:dyDescent="0.2">
      <c r="A122" s="63">
        <v>1</v>
      </c>
      <c r="B122" s="63" t="s">
        <v>2275</v>
      </c>
      <c r="C122" s="87" t="s">
        <v>6054</v>
      </c>
      <c r="D122" s="83"/>
      <c r="F122" s="335" t="s">
        <v>399</v>
      </c>
      <c r="G122" s="211" t="s">
        <v>398</v>
      </c>
      <c r="H122" s="67">
        <v>0.9</v>
      </c>
      <c r="I122" s="250"/>
      <c r="J122" s="69"/>
      <c r="K122" s="70"/>
      <c r="L122" s="47"/>
      <c r="O122" s="333"/>
      <c r="P122" s="334"/>
      <c r="Q122" s="105">
        <v>489</v>
      </c>
      <c r="R122" s="72"/>
    </row>
    <row r="123" spans="1:18" ht="16.5" customHeight="1" x14ac:dyDescent="0.2">
      <c r="A123" s="63">
        <v>1</v>
      </c>
      <c r="B123" s="63" t="s">
        <v>2276</v>
      </c>
      <c r="C123" s="87" t="s">
        <v>6055</v>
      </c>
      <c r="D123" s="124"/>
      <c r="E123" s="49"/>
      <c r="F123" s="336"/>
      <c r="G123" s="74"/>
      <c r="H123" s="75"/>
      <c r="I123" s="251" t="s">
        <v>397</v>
      </c>
      <c r="J123" s="207" t="s">
        <v>398</v>
      </c>
      <c r="K123" s="70">
        <v>1</v>
      </c>
      <c r="L123" s="55"/>
      <c r="M123" s="49"/>
      <c r="N123" s="50"/>
      <c r="O123" s="227" t="s">
        <v>398</v>
      </c>
      <c r="P123" s="75">
        <v>0.7</v>
      </c>
      <c r="Q123" s="105">
        <v>489</v>
      </c>
      <c r="R123" s="79"/>
    </row>
    <row r="124" spans="1:18" ht="16.5" customHeight="1" x14ac:dyDescent="0.2"/>
    <row r="125" spans="1:18" ht="16.5" customHeight="1" x14ac:dyDescent="0.2"/>
  </sheetData>
  <mergeCells count="58">
    <mergeCell ref="O120:P122"/>
    <mergeCell ref="F122:F123"/>
    <mergeCell ref="D108:E110"/>
    <mergeCell ref="F110:F111"/>
    <mergeCell ref="O112:P114"/>
    <mergeCell ref="F114:F115"/>
    <mergeCell ref="D116:E118"/>
    <mergeCell ref="F118:F119"/>
    <mergeCell ref="O96:P98"/>
    <mergeCell ref="F98:F99"/>
    <mergeCell ref="D100:E102"/>
    <mergeCell ref="F102:F103"/>
    <mergeCell ref="O104:P106"/>
    <mergeCell ref="F106:F107"/>
    <mergeCell ref="D84:E86"/>
    <mergeCell ref="F86:F87"/>
    <mergeCell ref="O88:P90"/>
    <mergeCell ref="F90:F91"/>
    <mergeCell ref="D92:E94"/>
    <mergeCell ref="F94:F95"/>
    <mergeCell ref="O72:P74"/>
    <mergeCell ref="F74:F75"/>
    <mergeCell ref="D76:E78"/>
    <mergeCell ref="F78:F79"/>
    <mergeCell ref="O80:P82"/>
    <mergeCell ref="F82:F83"/>
    <mergeCell ref="D60:E62"/>
    <mergeCell ref="F62:F63"/>
    <mergeCell ref="O64:P66"/>
    <mergeCell ref="F66:F67"/>
    <mergeCell ref="D68:E70"/>
    <mergeCell ref="F70:F71"/>
    <mergeCell ref="O27:P29"/>
    <mergeCell ref="F29:F30"/>
    <mergeCell ref="O56:P58"/>
    <mergeCell ref="F58:F59"/>
    <mergeCell ref="D31:E33"/>
    <mergeCell ref="F33:F34"/>
    <mergeCell ref="O35:P37"/>
    <mergeCell ref="F37:F38"/>
    <mergeCell ref="D39:E41"/>
    <mergeCell ref="F41:F42"/>
    <mergeCell ref="O43:P45"/>
    <mergeCell ref="F45:F46"/>
    <mergeCell ref="D52:E54"/>
    <mergeCell ref="N53:N54"/>
    <mergeCell ref="F54:F55"/>
    <mergeCell ref="O19:P21"/>
    <mergeCell ref="F21:F22"/>
    <mergeCell ref="D23:E25"/>
    <mergeCell ref="F25:F26"/>
    <mergeCell ref="D15:E17"/>
    <mergeCell ref="F17:F18"/>
    <mergeCell ref="D7:E9"/>
    <mergeCell ref="N8:N9"/>
    <mergeCell ref="F9:F10"/>
    <mergeCell ref="O11:P13"/>
    <mergeCell ref="F13:F14"/>
  </mergeCells>
  <phoneticPr fontId="1"/>
  <printOptions horizontalCentered="1"/>
  <pageMargins left="0.70866141732283472" right="0.70866141732283472" top="0.74803149606299213" bottom="0.74803149606299213" header="0.31496062992125984" footer="0.31496062992125984"/>
  <pageSetup paperSize="9" scale="58" fitToHeight="0" orientation="portrait" r:id="rId1"/>
  <headerFooter>
    <oddFooter>&amp;C&amp;"ＭＳ Ｐゴシック"&amp;14&amp;P</oddFooter>
  </headerFooter>
  <rowBreaks count="1" manualBreakCount="1">
    <brk id="46" max="17"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12"/>
  <sheetViews>
    <sheetView view="pageBreakPreview" topLeftCell="A108"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37.44140625" style="23" customWidth="1"/>
    <col min="4" max="4" width="4.88671875" style="23" customWidth="1"/>
    <col min="5" max="5" width="4.88671875" style="25" customWidth="1"/>
    <col min="6" max="6" width="12.109375" style="25" customWidth="1"/>
    <col min="7" max="7" width="2.44140625" style="25" customWidth="1"/>
    <col min="8" max="8" width="4.44140625" style="26" bestFit="1" customWidth="1"/>
    <col min="9" max="9" width="26" style="25" customWidth="1"/>
    <col min="10" max="10" width="2.44140625" style="25" customWidth="1"/>
    <col min="11" max="11" width="5.44140625" style="26" bestFit="1" customWidth="1"/>
    <col min="12" max="12" width="2.44140625" style="25" customWidth="1"/>
    <col min="13" max="13" width="3.88671875" style="25" customWidth="1"/>
    <col min="14" max="14" width="4.44140625" style="26" bestFit="1" customWidth="1"/>
    <col min="15" max="15" width="9.88671875" style="25" customWidth="1"/>
    <col min="16" max="16" width="4.44140625" style="26" bestFit="1" customWidth="1"/>
    <col min="17" max="17" width="7.109375" style="28" customWidth="1"/>
    <col min="18" max="18" width="8.6640625" style="29" customWidth="1"/>
    <col min="19" max="16384" width="8.88671875" style="25"/>
  </cols>
  <sheetData>
    <row r="1" spans="1:18" ht="17.100000000000001" customHeight="1" x14ac:dyDescent="0.2"/>
    <row r="2" spans="1:18" ht="17.100000000000001" customHeight="1" x14ac:dyDescent="0.2"/>
    <row r="3" spans="1:18" ht="17.100000000000001" customHeight="1" x14ac:dyDescent="0.2"/>
    <row r="4" spans="1:18" ht="17.100000000000001" customHeight="1" x14ac:dyDescent="0.2">
      <c r="B4" s="30" t="s">
        <v>2712</v>
      </c>
      <c r="D4" s="81"/>
    </row>
    <row r="5" spans="1:18" ht="16.5" customHeight="1" x14ac:dyDescent="0.2">
      <c r="A5" s="31" t="s">
        <v>386</v>
      </c>
      <c r="B5" s="32"/>
      <c r="C5" s="33" t="s">
        <v>387</v>
      </c>
      <c r="D5" s="34" t="s">
        <v>388</v>
      </c>
      <c r="E5" s="34"/>
      <c r="F5" s="34"/>
      <c r="G5" s="34"/>
      <c r="H5" s="35"/>
      <c r="I5" s="34"/>
      <c r="J5" s="34"/>
      <c r="K5" s="35"/>
      <c r="L5" s="34"/>
      <c r="M5" s="34"/>
      <c r="N5" s="35"/>
      <c r="O5" s="34"/>
      <c r="P5" s="35"/>
      <c r="Q5" s="36" t="s">
        <v>389</v>
      </c>
      <c r="R5" s="33" t="s">
        <v>390</v>
      </c>
    </row>
    <row r="6" spans="1:18" ht="16.5" customHeight="1" x14ac:dyDescent="0.2">
      <c r="A6" s="37" t="s">
        <v>391</v>
      </c>
      <c r="B6" s="37" t="s">
        <v>392</v>
      </c>
      <c r="C6" s="38"/>
      <c r="D6" s="40"/>
      <c r="E6" s="40"/>
      <c r="F6" s="40"/>
      <c r="G6" s="40"/>
      <c r="H6" s="41"/>
      <c r="I6" s="40"/>
      <c r="J6" s="40"/>
      <c r="K6" s="41"/>
      <c r="L6" s="40"/>
      <c r="M6" s="40"/>
      <c r="N6" s="41"/>
      <c r="O6" s="40"/>
      <c r="P6" s="41"/>
      <c r="Q6" s="42" t="s">
        <v>393</v>
      </c>
      <c r="R6" s="43" t="s">
        <v>394</v>
      </c>
    </row>
    <row r="7" spans="1:18" ht="16.5" customHeight="1" x14ac:dyDescent="0.2">
      <c r="A7" s="44">
        <v>1</v>
      </c>
      <c r="B7" s="44">
        <v>7523</v>
      </c>
      <c r="C7" s="45" t="s">
        <v>6056</v>
      </c>
      <c r="D7" s="327" t="s">
        <v>438</v>
      </c>
      <c r="E7" s="390"/>
      <c r="F7" s="47"/>
      <c r="I7" s="55"/>
      <c r="J7" s="49"/>
      <c r="K7" s="50"/>
      <c r="L7" s="47" t="s">
        <v>439</v>
      </c>
      <c r="N7" s="223"/>
      <c r="O7" s="47"/>
      <c r="Q7" s="51">
        <v>104</v>
      </c>
      <c r="R7" s="52" t="s">
        <v>396</v>
      </c>
    </row>
    <row r="8" spans="1:18" ht="16.5" customHeight="1" x14ac:dyDescent="0.2">
      <c r="A8" s="53">
        <v>1</v>
      </c>
      <c r="B8" s="53">
        <v>7524</v>
      </c>
      <c r="C8" s="85" t="s">
        <v>6057</v>
      </c>
      <c r="D8" s="391"/>
      <c r="E8" s="390"/>
      <c r="F8" s="55"/>
      <c r="G8" s="49"/>
      <c r="H8" s="50"/>
      <c r="I8" s="248" t="s">
        <v>397</v>
      </c>
      <c r="J8" s="205" t="s">
        <v>398</v>
      </c>
      <c r="K8" s="58">
        <v>1</v>
      </c>
      <c r="L8" s="240" t="s">
        <v>398</v>
      </c>
      <c r="M8" s="26">
        <v>0.5</v>
      </c>
      <c r="N8" s="328" t="s">
        <v>423</v>
      </c>
      <c r="O8" s="47"/>
      <c r="Q8" s="59">
        <v>104</v>
      </c>
      <c r="R8" s="60"/>
    </row>
    <row r="9" spans="1:18" ht="16.5" customHeight="1" x14ac:dyDescent="0.2">
      <c r="A9" s="53">
        <v>1</v>
      </c>
      <c r="B9" s="53">
        <v>7525</v>
      </c>
      <c r="C9" s="85" t="s">
        <v>6058</v>
      </c>
      <c r="D9" s="391"/>
      <c r="E9" s="390"/>
      <c r="F9" s="329" t="s">
        <v>399</v>
      </c>
      <c r="G9" s="210" t="s">
        <v>398</v>
      </c>
      <c r="H9" s="62">
        <v>0.9</v>
      </c>
      <c r="I9" s="237"/>
      <c r="J9" s="57"/>
      <c r="K9" s="58"/>
      <c r="L9" s="47"/>
      <c r="N9" s="390"/>
      <c r="O9" s="47"/>
      <c r="Q9" s="59">
        <v>93</v>
      </c>
      <c r="R9" s="60"/>
    </row>
    <row r="10" spans="1:18" ht="16.5" customHeight="1" x14ac:dyDescent="0.2">
      <c r="A10" s="53">
        <v>1</v>
      </c>
      <c r="B10" s="53">
        <v>7526</v>
      </c>
      <c r="C10" s="85" t="s">
        <v>6059</v>
      </c>
      <c r="D10" s="246">
        <v>69</v>
      </c>
      <c r="E10" s="23" t="s">
        <v>394</v>
      </c>
      <c r="F10" s="392"/>
      <c r="G10" s="49"/>
      <c r="H10" s="50"/>
      <c r="I10" s="248" t="s">
        <v>397</v>
      </c>
      <c r="J10" s="205" t="s">
        <v>398</v>
      </c>
      <c r="K10" s="58">
        <v>1</v>
      </c>
      <c r="L10" s="47"/>
      <c r="N10" s="223"/>
      <c r="O10" s="47"/>
      <c r="Q10" s="59">
        <v>93</v>
      </c>
      <c r="R10" s="60"/>
    </row>
    <row r="11" spans="1:18" ht="16.5" customHeight="1" x14ac:dyDescent="0.2">
      <c r="A11" s="63">
        <v>1</v>
      </c>
      <c r="B11" s="63" t="s">
        <v>2277</v>
      </c>
      <c r="C11" s="87" t="s">
        <v>6060</v>
      </c>
      <c r="D11" s="83"/>
      <c r="F11" s="65"/>
      <c r="G11" s="66"/>
      <c r="H11" s="67"/>
      <c r="I11" s="238"/>
      <c r="J11" s="69"/>
      <c r="K11" s="70"/>
      <c r="L11" s="47"/>
      <c r="O11" s="331" t="s">
        <v>400</v>
      </c>
      <c r="P11" s="332"/>
      <c r="Q11" s="71">
        <v>73</v>
      </c>
      <c r="R11" s="72"/>
    </row>
    <row r="12" spans="1:18" ht="16.5" customHeight="1" x14ac:dyDescent="0.2">
      <c r="A12" s="63">
        <v>1</v>
      </c>
      <c r="B12" s="63" t="s">
        <v>2278</v>
      </c>
      <c r="C12" s="87" t="s">
        <v>6061</v>
      </c>
      <c r="D12" s="83"/>
      <c r="F12" s="73"/>
      <c r="G12" s="74"/>
      <c r="H12" s="75"/>
      <c r="I12" s="251" t="s">
        <v>397</v>
      </c>
      <c r="J12" s="207" t="s">
        <v>398</v>
      </c>
      <c r="K12" s="70">
        <v>1</v>
      </c>
      <c r="L12" s="47"/>
      <c r="O12" s="333"/>
      <c r="P12" s="334"/>
      <c r="Q12" s="71">
        <v>73</v>
      </c>
      <c r="R12" s="72"/>
    </row>
    <row r="13" spans="1:18" ht="16.5" customHeight="1" x14ac:dyDescent="0.2">
      <c r="A13" s="63">
        <v>1</v>
      </c>
      <c r="B13" s="63" t="s">
        <v>2279</v>
      </c>
      <c r="C13" s="87" t="s">
        <v>6062</v>
      </c>
      <c r="D13" s="83"/>
      <c r="F13" s="335" t="s">
        <v>399</v>
      </c>
      <c r="G13" s="211" t="s">
        <v>398</v>
      </c>
      <c r="H13" s="67">
        <v>0.9</v>
      </c>
      <c r="I13" s="238"/>
      <c r="J13" s="69"/>
      <c r="K13" s="70"/>
      <c r="L13" s="47"/>
      <c r="O13" s="333"/>
      <c r="P13" s="334"/>
      <c r="Q13" s="71">
        <v>65</v>
      </c>
      <c r="R13" s="72"/>
    </row>
    <row r="14" spans="1:18" ht="16.5" customHeight="1" x14ac:dyDescent="0.2">
      <c r="A14" s="63">
        <v>1</v>
      </c>
      <c r="B14" s="63" t="s">
        <v>2280</v>
      </c>
      <c r="C14" s="87" t="s">
        <v>6063</v>
      </c>
      <c r="D14" s="83"/>
      <c r="F14" s="393"/>
      <c r="G14" s="74"/>
      <c r="H14" s="75"/>
      <c r="I14" s="251" t="s">
        <v>397</v>
      </c>
      <c r="J14" s="207" t="s">
        <v>398</v>
      </c>
      <c r="K14" s="70">
        <v>1</v>
      </c>
      <c r="L14" s="47"/>
      <c r="O14" s="227" t="s">
        <v>398</v>
      </c>
      <c r="P14" s="75">
        <v>0.7</v>
      </c>
      <c r="Q14" s="71">
        <v>65</v>
      </c>
      <c r="R14" s="72"/>
    </row>
    <row r="15" spans="1:18" ht="16.5" customHeight="1" x14ac:dyDescent="0.2">
      <c r="A15" s="53">
        <v>1</v>
      </c>
      <c r="B15" s="53">
        <v>7527</v>
      </c>
      <c r="C15" s="85" t="s">
        <v>6064</v>
      </c>
      <c r="D15" s="325" t="s">
        <v>440</v>
      </c>
      <c r="E15" s="394"/>
      <c r="F15" s="77"/>
      <c r="G15" s="61"/>
      <c r="H15" s="62"/>
      <c r="I15" s="237"/>
      <c r="J15" s="57"/>
      <c r="K15" s="58"/>
      <c r="L15" s="47"/>
      <c r="O15" s="77"/>
      <c r="P15" s="62"/>
      <c r="Q15" s="59">
        <v>207</v>
      </c>
      <c r="R15" s="60"/>
    </row>
    <row r="16" spans="1:18" ht="16.5" customHeight="1" x14ac:dyDescent="0.2">
      <c r="A16" s="53">
        <v>1</v>
      </c>
      <c r="B16" s="53">
        <v>7528</v>
      </c>
      <c r="C16" s="85" t="s">
        <v>6065</v>
      </c>
      <c r="D16" s="391"/>
      <c r="E16" s="390"/>
      <c r="F16" s="55"/>
      <c r="G16" s="49"/>
      <c r="H16" s="50"/>
      <c r="I16" s="248" t="s">
        <v>397</v>
      </c>
      <c r="J16" s="205" t="s">
        <v>398</v>
      </c>
      <c r="K16" s="58">
        <v>1</v>
      </c>
      <c r="L16" s="47"/>
      <c r="O16" s="47"/>
      <c r="Q16" s="59">
        <v>207</v>
      </c>
      <c r="R16" s="60"/>
    </row>
    <row r="17" spans="1:18" ht="16.5" customHeight="1" x14ac:dyDescent="0.2">
      <c r="A17" s="53">
        <v>1</v>
      </c>
      <c r="B17" s="53">
        <v>7529</v>
      </c>
      <c r="C17" s="85" t="s">
        <v>6066</v>
      </c>
      <c r="D17" s="391"/>
      <c r="E17" s="390"/>
      <c r="F17" s="329" t="s">
        <v>399</v>
      </c>
      <c r="G17" s="210" t="s">
        <v>398</v>
      </c>
      <c r="H17" s="62">
        <v>0.9</v>
      </c>
      <c r="I17" s="237"/>
      <c r="J17" s="57"/>
      <c r="K17" s="58"/>
      <c r="L17" s="47"/>
      <c r="O17" s="47"/>
      <c r="Q17" s="59">
        <v>186</v>
      </c>
      <c r="R17" s="60"/>
    </row>
    <row r="18" spans="1:18" ht="16.5" customHeight="1" x14ac:dyDescent="0.2">
      <c r="A18" s="53">
        <v>1</v>
      </c>
      <c r="B18" s="53">
        <v>7530</v>
      </c>
      <c r="C18" s="85" t="s">
        <v>6067</v>
      </c>
      <c r="D18" s="246">
        <v>138</v>
      </c>
      <c r="E18" s="235" t="s">
        <v>394</v>
      </c>
      <c r="F18" s="392"/>
      <c r="G18" s="49"/>
      <c r="H18" s="50"/>
      <c r="I18" s="248" t="s">
        <v>397</v>
      </c>
      <c r="J18" s="205" t="s">
        <v>398</v>
      </c>
      <c r="K18" s="58">
        <v>1</v>
      </c>
      <c r="L18" s="47"/>
      <c r="O18" s="47"/>
      <c r="Q18" s="59">
        <v>186</v>
      </c>
      <c r="R18" s="60"/>
    </row>
    <row r="19" spans="1:18" ht="16.5" customHeight="1" x14ac:dyDescent="0.2">
      <c r="A19" s="63">
        <v>1</v>
      </c>
      <c r="B19" s="63" t="s">
        <v>2281</v>
      </c>
      <c r="C19" s="87" t="s">
        <v>6068</v>
      </c>
      <c r="D19" s="83"/>
      <c r="F19" s="65"/>
      <c r="G19" s="66"/>
      <c r="H19" s="67"/>
      <c r="I19" s="238"/>
      <c r="J19" s="69"/>
      <c r="K19" s="70"/>
      <c r="L19" s="47"/>
      <c r="O19" s="331" t="s">
        <v>400</v>
      </c>
      <c r="P19" s="332"/>
      <c r="Q19" s="71">
        <v>145</v>
      </c>
      <c r="R19" s="72"/>
    </row>
    <row r="20" spans="1:18" ht="16.5" customHeight="1" x14ac:dyDescent="0.2">
      <c r="A20" s="63">
        <v>1</v>
      </c>
      <c r="B20" s="63" t="s">
        <v>2282</v>
      </c>
      <c r="C20" s="87" t="s">
        <v>6069</v>
      </c>
      <c r="D20" s="83"/>
      <c r="F20" s="73"/>
      <c r="G20" s="74"/>
      <c r="H20" s="75"/>
      <c r="I20" s="251" t="s">
        <v>397</v>
      </c>
      <c r="J20" s="207" t="s">
        <v>398</v>
      </c>
      <c r="K20" s="70">
        <v>1</v>
      </c>
      <c r="L20" s="47"/>
      <c r="O20" s="333"/>
      <c r="P20" s="334"/>
      <c r="Q20" s="71">
        <v>145</v>
      </c>
      <c r="R20" s="72"/>
    </row>
    <row r="21" spans="1:18" ht="16.5" customHeight="1" x14ac:dyDescent="0.2">
      <c r="A21" s="63">
        <v>1</v>
      </c>
      <c r="B21" s="63" t="s">
        <v>2283</v>
      </c>
      <c r="C21" s="87" t="s">
        <v>6070</v>
      </c>
      <c r="D21" s="83"/>
      <c r="F21" s="335" t="s">
        <v>399</v>
      </c>
      <c r="G21" s="211" t="s">
        <v>398</v>
      </c>
      <c r="H21" s="67">
        <v>0.9</v>
      </c>
      <c r="I21" s="238"/>
      <c r="J21" s="69"/>
      <c r="K21" s="70"/>
      <c r="L21" s="47"/>
      <c r="O21" s="333"/>
      <c r="P21" s="334"/>
      <c r="Q21" s="71">
        <v>130</v>
      </c>
      <c r="R21" s="72"/>
    </row>
    <row r="22" spans="1:18" ht="16.5" customHeight="1" x14ac:dyDescent="0.2">
      <c r="A22" s="63">
        <v>1</v>
      </c>
      <c r="B22" s="63" t="s">
        <v>2284</v>
      </c>
      <c r="C22" s="87" t="s">
        <v>6071</v>
      </c>
      <c r="D22" s="83"/>
      <c r="F22" s="393"/>
      <c r="G22" s="74"/>
      <c r="H22" s="75"/>
      <c r="I22" s="251" t="s">
        <v>397</v>
      </c>
      <c r="J22" s="207" t="s">
        <v>398</v>
      </c>
      <c r="K22" s="70">
        <v>1</v>
      </c>
      <c r="L22" s="47"/>
      <c r="O22" s="227" t="s">
        <v>398</v>
      </c>
      <c r="P22" s="75">
        <v>0.7</v>
      </c>
      <c r="Q22" s="71">
        <v>130</v>
      </c>
      <c r="R22" s="72"/>
    </row>
    <row r="23" spans="1:18" ht="16.5" customHeight="1" x14ac:dyDescent="0.2">
      <c r="A23" s="53">
        <v>1</v>
      </c>
      <c r="B23" s="53">
        <v>7531</v>
      </c>
      <c r="C23" s="85" t="s">
        <v>6072</v>
      </c>
      <c r="D23" s="325" t="s">
        <v>441</v>
      </c>
      <c r="E23" s="394"/>
      <c r="F23" s="77"/>
      <c r="G23" s="61"/>
      <c r="H23" s="62"/>
      <c r="I23" s="237"/>
      <c r="J23" s="57"/>
      <c r="K23" s="58"/>
      <c r="L23" s="47"/>
      <c r="O23" s="77"/>
      <c r="P23" s="62"/>
      <c r="Q23" s="59">
        <v>311</v>
      </c>
      <c r="R23" s="60"/>
    </row>
    <row r="24" spans="1:18" ht="16.5" customHeight="1" x14ac:dyDescent="0.2">
      <c r="A24" s="53">
        <v>1</v>
      </c>
      <c r="B24" s="53">
        <v>7532</v>
      </c>
      <c r="C24" s="85" t="s">
        <v>6073</v>
      </c>
      <c r="D24" s="391"/>
      <c r="E24" s="390"/>
      <c r="F24" s="55"/>
      <c r="G24" s="49"/>
      <c r="H24" s="50"/>
      <c r="I24" s="248" t="s">
        <v>397</v>
      </c>
      <c r="J24" s="205" t="s">
        <v>398</v>
      </c>
      <c r="K24" s="58">
        <v>1</v>
      </c>
      <c r="L24" s="47"/>
      <c r="O24" s="47"/>
      <c r="Q24" s="59">
        <v>311</v>
      </c>
      <c r="R24" s="60"/>
    </row>
    <row r="25" spans="1:18" ht="16.5" customHeight="1" x14ac:dyDescent="0.2">
      <c r="A25" s="53">
        <v>1</v>
      </c>
      <c r="B25" s="53">
        <v>7533</v>
      </c>
      <c r="C25" s="85" t="s">
        <v>6074</v>
      </c>
      <c r="D25" s="391"/>
      <c r="E25" s="390"/>
      <c r="F25" s="329" t="s">
        <v>399</v>
      </c>
      <c r="G25" s="210" t="s">
        <v>398</v>
      </c>
      <c r="H25" s="62">
        <v>0.9</v>
      </c>
      <c r="I25" s="237"/>
      <c r="J25" s="57"/>
      <c r="K25" s="58"/>
      <c r="L25" s="47"/>
      <c r="O25" s="47"/>
      <c r="Q25" s="59">
        <v>279</v>
      </c>
      <c r="R25" s="60"/>
    </row>
    <row r="26" spans="1:18" ht="16.5" customHeight="1" x14ac:dyDescent="0.2">
      <c r="A26" s="53">
        <v>1</v>
      </c>
      <c r="B26" s="53">
        <v>7534</v>
      </c>
      <c r="C26" s="85" t="s">
        <v>6075</v>
      </c>
      <c r="D26" s="246">
        <v>207</v>
      </c>
      <c r="E26" s="235" t="s">
        <v>394</v>
      </c>
      <c r="F26" s="392"/>
      <c r="G26" s="49"/>
      <c r="H26" s="50"/>
      <c r="I26" s="248" t="s">
        <v>397</v>
      </c>
      <c r="J26" s="205" t="s">
        <v>398</v>
      </c>
      <c r="K26" s="58">
        <v>1</v>
      </c>
      <c r="L26" s="47"/>
      <c r="O26" s="47"/>
      <c r="Q26" s="59">
        <v>279</v>
      </c>
      <c r="R26" s="60"/>
    </row>
    <row r="27" spans="1:18" ht="16.5" customHeight="1" x14ac:dyDescent="0.2">
      <c r="A27" s="63">
        <v>1</v>
      </c>
      <c r="B27" s="63" t="s">
        <v>2285</v>
      </c>
      <c r="C27" s="87" t="s">
        <v>6076</v>
      </c>
      <c r="D27" s="83"/>
      <c r="F27" s="65"/>
      <c r="G27" s="66"/>
      <c r="H27" s="67"/>
      <c r="I27" s="238"/>
      <c r="J27" s="69"/>
      <c r="K27" s="70"/>
      <c r="L27" s="47"/>
      <c r="O27" s="331" t="s">
        <v>400</v>
      </c>
      <c r="P27" s="332"/>
      <c r="Q27" s="71">
        <v>218</v>
      </c>
      <c r="R27" s="72"/>
    </row>
    <row r="28" spans="1:18" ht="16.5" customHeight="1" x14ac:dyDescent="0.2">
      <c r="A28" s="63">
        <v>1</v>
      </c>
      <c r="B28" s="63" t="s">
        <v>2286</v>
      </c>
      <c r="C28" s="87" t="s">
        <v>6077</v>
      </c>
      <c r="D28" s="83"/>
      <c r="F28" s="73"/>
      <c r="G28" s="74"/>
      <c r="H28" s="75"/>
      <c r="I28" s="251" t="s">
        <v>397</v>
      </c>
      <c r="J28" s="207" t="s">
        <v>398</v>
      </c>
      <c r="K28" s="70">
        <v>1</v>
      </c>
      <c r="L28" s="47"/>
      <c r="O28" s="333"/>
      <c r="P28" s="334"/>
      <c r="Q28" s="71">
        <v>218</v>
      </c>
      <c r="R28" s="72"/>
    </row>
    <row r="29" spans="1:18" ht="16.5" customHeight="1" x14ac:dyDescent="0.2">
      <c r="A29" s="63">
        <v>1</v>
      </c>
      <c r="B29" s="63" t="s">
        <v>2287</v>
      </c>
      <c r="C29" s="87" t="s">
        <v>6078</v>
      </c>
      <c r="D29" s="83"/>
      <c r="F29" s="335" t="s">
        <v>399</v>
      </c>
      <c r="G29" s="211" t="s">
        <v>398</v>
      </c>
      <c r="H29" s="67">
        <v>0.9</v>
      </c>
      <c r="I29" s="238"/>
      <c r="J29" s="69"/>
      <c r="K29" s="70"/>
      <c r="L29" s="47"/>
      <c r="O29" s="333"/>
      <c r="P29" s="334"/>
      <c r="Q29" s="71">
        <v>195</v>
      </c>
      <c r="R29" s="72"/>
    </row>
    <row r="30" spans="1:18" ht="16.5" customHeight="1" x14ac:dyDescent="0.2">
      <c r="A30" s="63">
        <v>1</v>
      </c>
      <c r="B30" s="63" t="s">
        <v>2288</v>
      </c>
      <c r="C30" s="87" t="s">
        <v>6079</v>
      </c>
      <c r="D30" s="83"/>
      <c r="F30" s="393"/>
      <c r="G30" s="74"/>
      <c r="H30" s="75"/>
      <c r="I30" s="251" t="s">
        <v>397</v>
      </c>
      <c r="J30" s="207" t="s">
        <v>398</v>
      </c>
      <c r="K30" s="70">
        <v>1</v>
      </c>
      <c r="L30" s="47"/>
      <c r="O30" s="227" t="s">
        <v>398</v>
      </c>
      <c r="P30" s="75">
        <v>0.7</v>
      </c>
      <c r="Q30" s="71">
        <v>195</v>
      </c>
      <c r="R30" s="72"/>
    </row>
    <row r="31" spans="1:18" ht="16.5" customHeight="1" x14ac:dyDescent="0.2">
      <c r="A31" s="53">
        <v>1</v>
      </c>
      <c r="B31" s="53">
        <v>7535</v>
      </c>
      <c r="C31" s="85" t="s">
        <v>6080</v>
      </c>
      <c r="D31" s="325" t="s">
        <v>459</v>
      </c>
      <c r="E31" s="394"/>
      <c r="F31" s="77"/>
      <c r="G31" s="61"/>
      <c r="H31" s="62"/>
      <c r="I31" s="237"/>
      <c r="J31" s="57"/>
      <c r="K31" s="58"/>
      <c r="L31" s="47"/>
      <c r="O31" s="77"/>
      <c r="P31" s="62"/>
      <c r="Q31" s="59">
        <v>414</v>
      </c>
      <c r="R31" s="60"/>
    </row>
    <row r="32" spans="1:18" ht="16.5" customHeight="1" x14ac:dyDescent="0.2">
      <c r="A32" s="53">
        <v>1</v>
      </c>
      <c r="B32" s="53">
        <v>7536</v>
      </c>
      <c r="C32" s="85" t="s">
        <v>6081</v>
      </c>
      <c r="D32" s="391"/>
      <c r="E32" s="390"/>
      <c r="F32" s="55"/>
      <c r="G32" s="49"/>
      <c r="H32" s="50"/>
      <c r="I32" s="248" t="s">
        <v>397</v>
      </c>
      <c r="J32" s="205" t="s">
        <v>398</v>
      </c>
      <c r="K32" s="58">
        <v>1</v>
      </c>
      <c r="L32" s="47"/>
      <c r="O32" s="47"/>
      <c r="Q32" s="59">
        <v>414</v>
      </c>
      <c r="R32" s="60"/>
    </row>
    <row r="33" spans="1:18" ht="16.5" customHeight="1" x14ac:dyDescent="0.2">
      <c r="A33" s="53">
        <v>1</v>
      </c>
      <c r="B33" s="53">
        <v>7537</v>
      </c>
      <c r="C33" s="85" t="s">
        <v>6082</v>
      </c>
      <c r="D33" s="391"/>
      <c r="E33" s="390"/>
      <c r="F33" s="329" t="s">
        <v>399</v>
      </c>
      <c r="G33" s="210" t="s">
        <v>398</v>
      </c>
      <c r="H33" s="62">
        <v>0.9</v>
      </c>
      <c r="I33" s="237"/>
      <c r="J33" s="57"/>
      <c r="K33" s="58"/>
      <c r="L33" s="47"/>
      <c r="O33" s="47"/>
      <c r="Q33" s="59">
        <v>372</v>
      </c>
      <c r="R33" s="60"/>
    </row>
    <row r="34" spans="1:18" ht="16.5" customHeight="1" x14ac:dyDescent="0.2">
      <c r="A34" s="53">
        <v>1</v>
      </c>
      <c r="B34" s="53">
        <v>7538</v>
      </c>
      <c r="C34" s="85" t="s">
        <v>6083</v>
      </c>
      <c r="D34" s="246">
        <v>276</v>
      </c>
      <c r="E34" s="235" t="s">
        <v>394</v>
      </c>
      <c r="F34" s="392"/>
      <c r="G34" s="49"/>
      <c r="H34" s="50"/>
      <c r="I34" s="248" t="s">
        <v>397</v>
      </c>
      <c r="J34" s="205" t="s">
        <v>398</v>
      </c>
      <c r="K34" s="58">
        <v>1</v>
      </c>
      <c r="L34" s="47"/>
      <c r="O34" s="47"/>
      <c r="Q34" s="59">
        <v>372</v>
      </c>
      <c r="R34" s="60"/>
    </row>
    <row r="35" spans="1:18" ht="16.5" customHeight="1" x14ac:dyDescent="0.2">
      <c r="A35" s="63">
        <v>1</v>
      </c>
      <c r="B35" s="63" t="s">
        <v>2289</v>
      </c>
      <c r="C35" s="87" t="s">
        <v>6084</v>
      </c>
      <c r="D35" s="83"/>
      <c r="F35" s="65"/>
      <c r="G35" s="66"/>
      <c r="H35" s="67"/>
      <c r="I35" s="238"/>
      <c r="J35" s="69"/>
      <c r="K35" s="70"/>
      <c r="L35" s="47"/>
      <c r="O35" s="331" t="s">
        <v>400</v>
      </c>
      <c r="P35" s="332"/>
      <c r="Q35" s="71">
        <v>290</v>
      </c>
      <c r="R35" s="72"/>
    </row>
    <row r="36" spans="1:18" ht="16.5" customHeight="1" x14ac:dyDescent="0.2">
      <c r="A36" s="63">
        <v>1</v>
      </c>
      <c r="B36" s="63" t="s">
        <v>2290</v>
      </c>
      <c r="C36" s="87" t="s">
        <v>6085</v>
      </c>
      <c r="D36" s="83"/>
      <c r="F36" s="73"/>
      <c r="G36" s="74"/>
      <c r="H36" s="75"/>
      <c r="I36" s="251" t="s">
        <v>397</v>
      </c>
      <c r="J36" s="207" t="s">
        <v>398</v>
      </c>
      <c r="K36" s="70">
        <v>1</v>
      </c>
      <c r="L36" s="47"/>
      <c r="O36" s="333"/>
      <c r="P36" s="334"/>
      <c r="Q36" s="71">
        <v>290</v>
      </c>
      <c r="R36" s="72"/>
    </row>
    <row r="37" spans="1:18" ht="16.5" customHeight="1" x14ac:dyDescent="0.2">
      <c r="A37" s="63">
        <v>1</v>
      </c>
      <c r="B37" s="63" t="s">
        <v>2291</v>
      </c>
      <c r="C37" s="87" t="s">
        <v>6086</v>
      </c>
      <c r="D37" s="83"/>
      <c r="F37" s="335" t="s">
        <v>399</v>
      </c>
      <c r="G37" s="211" t="s">
        <v>398</v>
      </c>
      <c r="H37" s="67">
        <v>0.9</v>
      </c>
      <c r="I37" s="238"/>
      <c r="J37" s="69"/>
      <c r="K37" s="70"/>
      <c r="L37" s="47"/>
      <c r="O37" s="333"/>
      <c r="P37" s="334"/>
      <c r="Q37" s="71">
        <v>260</v>
      </c>
      <c r="R37" s="72"/>
    </row>
    <row r="38" spans="1:18" ht="16.5" customHeight="1" x14ac:dyDescent="0.2">
      <c r="A38" s="63">
        <v>1</v>
      </c>
      <c r="B38" s="63" t="s">
        <v>2292</v>
      </c>
      <c r="C38" s="87" t="s">
        <v>6087</v>
      </c>
      <c r="D38" s="83"/>
      <c r="F38" s="393"/>
      <c r="G38" s="74"/>
      <c r="H38" s="75"/>
      <c r="I38" s="251" t="s">
        <v>397</v>
      </c>
      <c r="J38" s="207" t="s">
        <v>398</v>
      </c>
      <c r="K38" s="70">
        <v>1</v>
      </c>
      <c r="L38" s="47"/>
      <c r="O38" s="227" t="s">
        <v>398</v>
      </c>
      <c r="P38" s="75">
        <v>0.7</v>
      </c>
      <c r="Q38" s="71">
        <v>260</v>
      </c>
      <c r="R38" s="72"/>
    </row>
    <row r="39" spans="1:18" ht="16.5" customHeight="1" x14ac:dyDescent="0.2">
      <c r="A39" s="53">
        <v>1</v>
      </c>
      <c r="B39" s="53">
        <v>7539</v>
      </c>
      <c r="C39" s="85" t="s">
        <v>6088</v>
      </c>
      <c r="D39" s="325" t="s">
        <v>443</v>
      </c>
      <c r="E39" s="394"/>
      <c r="F39" s="77"/>
      <c r="G39" s="61"/>
      <c r="H39" s="62"/>
      <c r="I39" s="237"/>
      <c r="J39" s="57"/>
      <c r="K39" s="58"/>
      <c r="L39" s="47"/>
      <c r="O39" s="77"/>
      <c r="P39" s="62"/>
      <c r="Q39" s="59">
        <v>518</v>
      </c>
      <c r="R39" s="60"/>
    </row>
    <row r="40" spans="1:18" ht="16.5" customHeight="1" x14ac:dyDescent="0.2">
      <c r="A40" s="53">
        <v>1</v>
      </c>
      <c r="B40" s="53">
        <v>7540</v>
      </c>
      <c r="C40" s="85" t="s">
        <v>6089</v>
      </c>
      <c r="D40" s="391"/>
      <c r="E40" s="390"/>
      <c r="F40" s="55"/>
      <c r="G40" s="49"/>
      <c r="H40" s="50"/>
      <c r="I40" s="248" t="s">
        <v>397</v>
      </c>
      <c r="J40" s="205" t="s">
        <v>398</v>
      </c>
      <c r="K40" s="58">
        <v>1</v>
      </c>
      <c r="L40" s="47"/>
      <c r="O40" s="47"/>
      <c r="Q40" s="59">
        <v>518</v>
      </c>
      <c r="R40" s="60"/>
    </row>
    <row r="41" spans="1:18" ht="16.5" customHeight="1" x14ac:dyDescent="0.2">
      <c r="A41" s="53">
        <v>1</v>
      </c>
      <c r="B41" s="53">
        <v>7541</v>
      </c>
      <c r="C41" s="85" t="s">
        <v>6090</v>
      </c>
      <c r="D41" s="391"/>
      <c r="E41" s="390"/>
      <c r="F41" s="329" t="s">
        <v>399</v>
      </c>
      <c r="G41" s="210" t="s">
        <v>398</v>
      </c>
      <c r="H41" s="62">
        <v>0.9</v>
      </c>
      <c r="I41" s="237"/>
      <c r="J41" s="57"/>
      <c r="K41" s="58"/>
      <c r="L41" s="47"/>
      <c r="O41" s="47"/>
      <c r="Q41" s="59">
        <v>467</v>
      </c>
      <c r="R41" s="60"/>
    </row>
    <row r="42" spans="1:18" ht="16.5" customHeight="1" x14ac:dyDescent="0.2">
      <c r="A42" s="53">
        <v>1</v>
      </c>
      <c r="B42" s="53">
        <v>7542</v>
      </c>
      <c r="C42" s="85" t="s">
        <v>6091</v>
      </c>
      <c r="D42" s="246">
        <v>345</v>
      </c>
      <c r="E42" s="235" t="s">
        <v>394</v>
      </c>
      <c r="F42" s="392"/>
      <c r="G42" s="49"/>
      <c r="H42" s="50"/>
      <c r="I42" s="248" t="s">
        <v>397</v>
      </c>
      <c r="J42" s="205" t="s">
        <v>398</v>
      </c>
      <c r="K42" s="58">
        <v>1</v>
      </c>
      <c r="L42" s="47"/>
      <c r="O42" s="47"/>
      <c r="Q42" s="59">
        <v>467</v>
      </c>
      <c r="R42" s="60"/>
    </row>
    <row r="43" spans="1:18" ht="16.5" customHeight="1" x14ac:dyDescent="0.2">
      <c r="A43" s="63">
        <v>1</v>
      </c>
      <c r="B43" s="63" t="s">
        <v>2293</v>
      </c>
      <c r="C43" s="87" t="s">
        <v>6092</v>
      </c>
      <c r="D43" s="83"/>
      <c r="F43" s="65"/>
      <c r="G43" s="66"/>
      <c r="H43" s="67"/>
      <c r="I43" s="238"/>
      <c r="J43" s="69"/>
      <c r="K43" s="70"/>
      <c r="L43" s="47"/>
      <c r="O43" s="331" t="s">
        <v>400</v>
      </c>
      <c r="P43" s="332"/>
      <c r="Q43" s="71">
        <v>363</v>
      </c>
      <c r="R43" s="72"/>
    </row>
    <row r="44" spans="1:18" ht="16.5" customHeight="1" x14ac:dyDescent="0.2">
      <c r="A44" s="63">
        <v>1</v>
      </c>
      <c r="B44" s="63" t="s">
        <v>2294</v>
      </c>
      <c r="C44" s="87" t="s">
        <v>6093</v>
      </c>
      <c r="D44" s="83"/>
      <c r="F44" s="73"/>
      <c r="G44" s="74"/>
      <c r="H44" s="75"/>
      <c r="I44" s="251" t="s">
        <v>397</v>
      </c>
      <c r="J44" s="207" t="s">
        <v>398</v>
      </c>
      <c r="K44" s="70">
        <v>1</v>
      </c>
      <c r="L44" s="47"/>
      <c r="O44" s="333"/>
      <c r="P44" s="334"/>
      <c r="Q44" s="71">
        <v>363</v>
      </c>
      <c r="R44" s="72"/>
    </row>
    <row r="45" spans="1:18" ht="16.5" customHeight="1" x14ac:dyDescent="0.2">
      <c r="A45" s="63">
        <v>1</v>
      </c>
      <c r="B45" s="63" t="s">
        <v>2295</v>
      </c>
      <c r="C45" s="87" t="s">
        <v>6094</v>
      </c>
      <c r="D45" s="83"/>
      <c r="F45" s="335" t="s">
        <v>399</v>
      </c>
      <c r="G45" s="211" t="s">
        <v>398</v>
      </c>
      <c r="H45" s="67">
        <v>0.9</v>
      </c>
      <c r="I45" s="238"/>
      <c r="J45" s="69"/>
      <c r="K45" s="70"/>
      <c r="L45" s="47"/>
      <c r="O45" s="333"/>
      <c r="P45" s="334"/>
      <c r="Q45" s="71">
        <v>327</v>
      </c>
      <c r="R45" s="72"/>
    </row>
    <row r="46" spans="1:18" ht="16.5" customHeight="1" x14ac:dyDescent="0.2">
      <c r="A46" s="63">
        <v>1</v>
      </c>
      <c r="B46" s="63" t="s">
        <v>2296</v>
      </c>
      <c r="C46" s="87" t="s">
        <v>6095</v>
      </c>
      <c r="D46" s="83"/>
      <c r="F46" s="393"/>
      <c r="G46" s="74"/>
      <c r="H46" s="75"/>
      <c r="I46" s="251" t="s">
        <v>397</v>
      </c>
      <c r="J46" s="207" t="s">
        <v>398</v>
      </c>
      <c r="K46" s="70">
        <v>1</v>
      </c>
      <c r="L46" s="47"/>
      <c r="O46" s="227" t="s">
        <v>398</v>
      </c>
      <c r="P46" s="75">
        <v>0.7</v>
      </c>
      <c r="Q46" s="71">
        <v>327</v>
      </c>
      <c r="R46" s="72"/>
    </row>
    <row r="47" spans="1:18" ht="16.5" customHeight="1" x14ac:dyDescent="0.2">
      <c r="A47" s="53">
        <v>1</v>
      </c>
      <c r="B47" s="53">
        <v>7543</v>
      </c>
      <c r="C47" s="85" t="s">
        <v>6096</v>
      </c>
      <c r="D47" s="325" t="s">
        <v>444</v>
      </c>
      <c r="E47" s="394"/>
      <c r="F47" s="77"/>
      <c r="G47" s="61"/>
      <c r="H47" s="62"/>
      <c r="I47" s="237"/>
      <c r="J47" s="57"/>
      <c r="K47" s="58"/>
      <c r="L47" s="47"/>
      <c r="O47" s="77"/>
      <c r="P47" s="62"/>
      <c r="Q47" s="59">
        <v>621</v>
      </c>
      <c r="R47" s="60"/>
    </row>
    <row r="48" spans="1:18" ht="16.5" customHeight="1" x14ac:dyDescent="0.2">
      <c r="A48" s="53">
        <v>1</v>
      </c>
      <c r="B48" s="53">
        <v>7544</v>
      </c>
      <c r="C48" s="85" t="s">
        <v>6097</v>
      </c>
      <c r="D48" s="391"/>
      <c r="E48" s="390"/>
      <c r="F48" s="55"/>
      <c r="G48" s="49"/>
      <c r="H48" s="50"/>
      <c r="I48" s="248" t="s">
        <v>397</v>
      </c>
      <c r="J48" s="205" t="s">
        <v>398</v>
      </c>
      <c r="K48" s="58">
        <v>1</v>
      </c>
      <c r="L48" s="47"/>
      <c r="O48" s="47"/>
      <c r="Q48" s="59">
        <v>621</v>
      </c>
      <c r="R48" s="60"/>
    </row>
    <row r="49" spans="1:18" ht="16.5" customHeight="1" x14ac:dyDescent="0.2">
      <c r="A49" s="53">
        <v>1</v>
      </c>
      <c r="B49" s="53">
        <v>7545</v>
      </c>
      <c r="C49" s="85" t="s">
        <v>6098</v>
      </c>
      <c r="D49" s="391"/>
      <c r="E49" s="390"/>
      <c r="F49" s="329" t="s">
        <v>399</v>
      </c>
      <c r="G49" s="210" t="s">
        <v>398</v>
      </c>
      <c r="H49" s="62">
        <v>0.9</v>
      </c>
      <c r="I49" s="237"/>
      <c r="J49" s="57"/>
      <c r="K49" s="58"/>
      <c r="L49" s="47"/>
      <c r="O49" s="47"/>
      <c r="Q49" s="59">
        <v>560</v>
      </c>
      <c r="R49" s="60"/>
    </row>
    <row r="50" spans="1:18" ht="16.5" customHeight="1" x14ac:dyDescent="0.2">
      <c r="A50" s="53">
        <v>1</v>
      </c>
      <c r="B50" s="53">
        <v>7546</v>
      </c>
      <c r="C50" s="85" t="s">
        <v>6099</v>
      </c>
      <c r="D50" s="246">
        <v>414</v>
      </c>
      <c r="E50" s="235" t="s">
        <v>394</v>
      </c>
      <c r="F50" s="392"/>
      <c r="G50" s="49"/>
      <c r="H50" s="50"/>
      <c r="I50" s="248" t="s">
        <v>397</v>
      </c>
      <c r="J50" s="205" t="s">
        <v>398</v>
      </c>
      <c r="K50" s="58">
        <v>1</v>
      </c>
      <c r="L50" s="47"/>
      <c r="O50" s="47"/>
      <c r="Q50" s="59">
        <v>560</v>
      </c>
      <c r="R50" s="60"/>
    </row>
    <row r="51" spans="1:18" ht="16.5" customHeight="1" x14ac:dyDescent="0.2">
      <c r="A51" s="63">
        <v>1</v>
      </c>
      <c r="B51" s="63" t="s">
        <v>2297</v>
      </c>
      <c r="C51" s="87" t="s">
        <v>6100</v>
      </c>
      <c r="D51" s="83"/>
      <c r="F51" s="65"/>
      <c r="G51" s="66"/>
      <c r="H51" s="67"/>
      <c r="I51" s="238"/>
      <c r="J51" s="69"/>
      <c r="K51" s="70"/>
      <c r="L51" s="47"/>
      <c r="O51" s="331" t="s">
        <v>400</v>
      </c>
      <c r="P51" s="332"/>
      <c r="Q51" s="71">
        <v>435</v>
      </c>
      <c r="R51" s="72"/>
    </row>
    <row r="52" spans="1:18" ht="16.5" customHeight="1" x14ac:dyDescent="0.2">
      <c r="A52" s="63">
        <v>1</v>
      </c>
      <c r="B52" s="63" t="s">
        <v>2298</v>
      </c>
      <c r="C52" s="87" t="s">
        <v>6101</v>
      </c>
      <c r="D52" s="83"/>
      <c r="F52" s="73"/>
      <c r="G52" s="74"/>
      <c r="H52" s="75"/>
      <c r="I52" s="251" t="s">
        <v>397</v>
      </c>
      <c r="J52" s="207" t="s">
        <v>398</v>
      </c>
      <c r="K52" s="70">
        <v>1</v>
      </c>
      <c r="L52" s="47"/>
      <c r="O52" s="333"/>
      <c r="P52" s="334"/>
      <c r="Q52" s="71">
        <v>435</v>
      </c>
      <c r="R52" s="72"/>
    </row>
    <row r="53" spans="1:18" ht="16.5" customHeight="1" x14ac:dyDescent="0.2">
      <c r="A53" s="63">
        <v>1</v>
      </c>
      <c r="B53" s="63" t="s">
        <v>2299</v>
      </c>
      <c r="C53" s="87" t="s">
        <v>6102</v>
      </c>
      <c r="D53" s="83"/>
      <c r="F53" s="335" t="s">
        <v>399</v>
      </c>
      <c r="G53" s="211" t="s">
        <v>398</v>
      </c>
      <c r="H53" s="67">
        <v>0.9</v>
      </c>
      <c r="I53" s="238"/>
      <c r="J53" s="69"/>
      <c r="K53" s="70"/>
      <c r="L53" s="47"/>
      <c r="O53" s="333"/>
      <c r="P53" s="334"/>
      <c r="Q53" s="71">
        <v>392</v>
      </c>
      <c r="R53" s="72"/>
    </row>
    <row r="54" spans="1:18" ht="16.5" customHeight="1" x14ac:dyDescent="0.2">
      <c r="A54" s="63">
        <v>1</v>
      </c>
      <c r="B54" s="63" t="s">
        <v>2300</v>
      </c>
      <c r="C54" s="87" t="s">
        <v>6103</v>
      </c>
      <c r="D54" s="83"/>
      <c r="F54" s="393"/>
      <c r="G54" s="74"/>
      <c r="H54" s="75"/>
      <c r="I54" s="251" t="s">
        <v>397</v>
      </c>
      <c r="J54" s="207" t="s">
        <v>398</v>
      </c>
      <c r="K54" s="70">
        <v>1</v>
      </c>
      <c r="L54" s="47"/>
      <c r="O54" s="227" t="s">
        <v>398</v>
      </c>
      <c r="P54" s="75">
        <v>0.7</v>
      </c>
      <c r="Q54" s="71">
        <v>392</v>
      </c>
      <c r="R54" s="72"/>
    </row>
    <row r="55" spans="1:18" ht="16.5" customHeight="1" x14ac:dyDescent="0.2">
      <c r="A55" s="53">
        <v>1</v>
      </c>
      <c r="B55" s="53">
        <v>7547</v>
      </c>
      <c r="C55" s="85" t="s">
        <v>6104</v>
      </c>
      <c r="D55" s="325" t="s">
        <v>445</v>
      </c>
      <c r="E55" s="394"/>
      <c r="F55" s="77"/>
      <c r="G55" s="61"/>
      <c r="H55" s="62"/>
      <c r="I55" s="237"/>
      <c r="J55" s="57"/>
      <c r="K55" s="58"/>
      <c r="L55" s="47"/>
      <c r="O55" s="77"/>
      <c r="P55" s="62"/>
      <c r="Q55" s="59">
        <v>725</v>
      </c>
      <c r="R55" s="60"/>
    </row>
    <row r="56" spans="1:18" ht="16.5" customHeight="1" x14ac:dyDescent="0.2">
      <c r="A56" s="53">
        <v>1</v>
      </c>
      <c r="B56" s="53">
        <v>7548</v>
      </c>
      <c r="C56" s="85" t="s">
        <v>6105</v>
      </c>
      <c r="D56" s="391"/>
      <c r="E56" s="390"/>
      <c r="F56" s="55"/>
      <c r="G56" s="49"/>
      <c r="H56" s="50"/>
      <c r="I56" s="248" t="s">
        <v>397</v>
      </c>
      <c r="J56" s="205" t="s">
        <v>398</v>
      </c>
      <c r="K56" s="58">
        <v>1</v>
      </c>
      <c r="L56" s="47"/>
      <c r="O56" s="47"/>
      <c r="Q56" s="59">
        <v>725</v>
      </c>
      <c r="R56" s="60"/>
    </row>
    <row r="57" spans="1:18" ht="16.5" customHeight="1" x14ac:dyDescent="0.2">
      <c r="A57" s="53">
        <v>1</v>
      </c>
      <c r="B57" s="53">
        <v>7549</v>
      </c>
      <c r="C57" s="85" t="s">
        <v>6106</v>
      </c>
      <c r="D57" s="391"/>
      <c r="E57" s="390"/>
      <c r="F57" s="329" t="s">
        <v>399</v>
      </c>
      <c r="G57" s="210" t="s">
        <v>398</v>
      </c>
      <c r="H57" s="62">
        <v>0.9</v>
      </c>
      <c r="I57" s="237"/>
      <c r="J57" s="57"/>
      <c r="K57" s="58"/>
      <c r="L57" s="47"/>
      <c r="O57" s="47"/>
      <c r="Q57" s="59">
        <v>653</v>
      </c>
      <c r="R57" s="60"/>
    </row>
    <row r="58" spans="1:18" ht="16.5" customHeight="1" x14ac:dyDescent="0.2">
      <c r="A58" s="53">
        <v>1</v>
      </c>
      <c r="B58" s="53">
        <v>7550</v>
      </c>
      <c r="C58" s="85" t="s">
        <v>6107</v>
      </c>
      <c r="D58" s="246">
        <v>483</v>
      </c>
      <c r="E58" s="235" t="s">
        <v>394</v>
      </c>
      <c r="F58" s="392"/>
      <c r="G58" s="49"/>
      <c r="H58" s="50"/>
      <c r="I58" s="248" t="s">
        <v>397</v>
      </c>
      <c r="J58" s="205" t="s">
        <v>398</v>
      </c>
      <c r="K58" s="58">
        <v>1</v>
      </c>
      <c r="L58" s="47"/>
      <c r="O58" s="47"/>
      <c r="Q58" s="59">
        <v>653</v>
      </c>
      <c r="R58" s="60"/>
    </row>
    <row r="59" spans="1:18" ht="16.5" customHeight="1" x14ac:dyDescent="0.2">
      <c r="A59" s="63">
        <v>1</v>
      </c>
      <c r="B59" s="63" t="s">
        <v>2301</v>
      </c>
      <c r="C59" s="87" t="s">
        <v>6108</v>
      </c>
      <c r="D59" s="83"/>
      <c r="F59" s="65"/>
      <c r="G59" s="66"/>
      <c r="H59" s="67"/>
      <c r="I59" s="238"/>
      <c r="J59" s="69"/>
      <c r="K59" s="70"/>
      <c r="L59" s="47"/>
      <c r="O59" s="331" t="s">
        <v>400</v>
      </c>
      <c r="P59" s="332"/>
      <c r="Q59" s="71">
        <v>508</v>
      </c>
      <c r="R59" s="72"/>
    </row>
    <row r="60" spans="1:18" ht="16.5" customHeight="1" x14ac:dyDescent="0.2">
      <c r="A60" s="63">
        <v>1</v>
      </c>
      <c r="B60" s="63" t="s">
        <v>2302</v>
      </c>
      <c r="C60" s="87" t="s">
        <v>6109</v>
      </c>
      <c r="D60" s="83"/>
      <c r="F60" s="73"/>
      <c r="G60" s="74"/>
      <c r="H60" s="75"/>
      <c r="I60" s="251" t="s">
        <v>397</v>
      </c>
      <c r="J60" s="207" t="s">
        <v>398</v>
      </c>
      <c r="K60" s="70">
        <v>1</v>
      </c>
      <c r="L60" s="47"/>
      <c r="O60" s="333"/>
      <c r="P60" s="334"/>
      <c r="Q60" s="71">
        <v>508</v>
      </c>
      <c r="R60" s="72"/>
    </row>
    <row r="61" spans="1:18" ht="16.5" customHeight="1" x14ac:dyDescent="0.2">
      <c r="A61" s="63">
        <v>1</v>
      </c>
      <c r="B61" s="63" t="s">
        <v>2303</v>
      </c>
      <c r="C61" s="87" t="s">
        <v>6110</v>
      </c>
      <c r="D61" s="83"/>
      <c r="F61" s="335" t="s">
        <v>399</v>
      </c>
      <c r="G61" s="211" t="s">
        <v>398</v>
      </c>
      <c r="H61" s="67">
        <v>0.9</v>
      </c>
      <c r="I61" s="238"/>
      <c r="J61" s="69"/>
      <c r="K61" s="70"/>
      <c r="L61" s="47"/>
      <c r="O61" s="333"/>
      <c r="P61" s="334"/>
      <c r="Q61" s="71">
        <v>457</v>
      </c>
      <c r="R61" s="72"/>
    </row>
    <row r="62" spans="1:18" ht="16.5" customHeight="1" x14ac:dyDescent="0.2">
      <c r="A62" s="63">
        <v>1</v>
      </c>
      <c r="B62" s="63" t="s">
        <v>2304</v>
      </c>
      <c r="C62" s="87" t="s">
        <v>6111</v>
      </c>
      <c r="D62" s="83"/>
      <c r="F62" s="393"/>
      <c r="G62" s="74"/>
      <c r="H62" s="75"/>
      <c r="I62" s="251" t="s">
        <v>397</v>
      </c>
      <c r="J62" s="207" t="s">
        <v>398</v>
      </c>
      <c r="K62" s="70">
        <v>1</v>
      </c>
      <c r="L62" s="47"/>
      <c r="O62" s="227" t="s">
        <v>398</v>
      </c>
      <c r="P62" s="75">
        <v>0.7</v>
      </c>
      <c r="Q62" s="71">
        <v>457</v>
      </c>
      <c r="R62" s="72"/>
    </row>
    <row r="63" spans="1:18" ht="16.5" customHeight="1" x14ac:dyDescent="0.2">
      <c r="A63" s="53">
        <v>1</v>
      </c>
      <c r="B63" s="53">
        <v>7551</v>
      </c>
      <c r="C63" s="85" t="s">
        <v>6112</v>
      </c>
      <c r="D63" s="325" t="s">
        <v>446</v>
      </c>
      <c r="E63" s="394"/>
      <c r="F63" s="77"/>
      <c r="G63" s="61"/>
      <c r="H63" s="62"/>
      <c r="I63" s="237"/>
      <c r="J63" s="57"/>
      <c r="K63" s="58"/>
      <c r="L63" s="47"/>
      <c r="O63" s="77"/>
      <c r="P63" s="62"/>
      <c r="Q63" s="59">
        <v>828</v>
      </c>
      <c r="R63" s="60"/>
    </row>
    <row r="64" spans="1:18" ht="16.5" customHeight="1" x14ac:dyDescent="0.2">
      <c r="A64" s="53">
        <v>1</v>
      </c>
      <c r="B64" s="53">
        <v>7552</v>
      </c>
      <c r="C64" s="85" t="s">
        <v>6113</v>
      </c>
      <c r="D64" s="391"/>
      <c r="E64" s="390"/>
      <c r="F64" s="55"/>
      <c r="G64" s="49"/>
      <c r="H64" s="50"/>
      <c r="I64" s="248" t="s">
        <v>397</v>
      </c>
      <c r="J64" s="205" t="s">
        <v>398</v>
      </c>
      <c r="K64" s="58">
        <v>1</v>
      </c>
      <c r="L64" s="47"/>
      <c r="O64" s="47"/>
      <c r="Q64" s="59">
        <v>828</v>
      </c>
      <c r="R64" s="60"/>
    </row>
    <row r="65" spans="1:18" ht="16.5" customHeight="1" x14ac:dyDescent="0.2">
      <c r="A65" s="53">
        <v>1</v>
      </c>
      <c r="B65" s="53">
        <v>7553</v>
      </c>
      <c r="C65" s="85" t="s">
        <v>6114</v>
      </c>
      <c r="D65" s="391"/>
      <c r="E65" s="390"/>
      <c r="F65" s="329" t="s">
        <v>399</v>
      </c>
      <c r="G65" s="210" t="s">
        <v>398</v>
      </c>
      <c r="H65" s="62">
        <v>0.9</v>
      </c>
      <c r="I65" s="237"/>
      <c r="J65" s="57"/>
      <c r="K65" s="58"/>
      <c r="L65" s="47"/>
      <c r="O65" s="47"/>
      <c r="Q65" s="59">
        <v>746</v>
      </c>
      <c r="R65" s="60"/>
    </row>
    <row r="66" spans="1:18" ht="16.5" customHeight="1" x14ac:dyDescent="0.2">
      <c r="A66" s="53">
        <v>1</v>
      </c>
      <c r="B66" s="53">
        <v>7554</v>
      </c>
      <c r="C66" s="85" t="s">
        <v>6115</v>
      </c>
      <c r="D66" s="246">
        <v>552</v>
      </c>
      <c r="E66" s="235" t="s">
        <v>394</v>
      </c>
      <c r="F66" s="392"/>
      <c r="G66" s="49"/>
      <c r="H66" s="50"/>
      <c r="I66" s="248" t="s">
        <v>397</v>
      </c>
      <c r="J66" s="205" t="s">
        <v>398</v>
      </c>
      <c r="K66" s="58">
        <v>1</v>
      </c>
      <c r="L66" s="47"/>
      <c r="O66" s="47"/>
      <c r="Q66" s="59">
        <v>746</v>
      </c>
      <c r="R66" s="60"/>
    </row>
    <row r="67" spans="1:18" ht="16.5" customHeight="1" x14ac:dyDescent="0.2">
      <c r="A67" s="63">
        <v>1</v>
      </c>
      <c r="B67" s="63" t="s">
        <v>2305</v>
      </c>
      <c r="C67" s="87" t="s">
        <v>6116</v>
      </c>
      <c r="D67" s="83"/>
      <c r="F67" s="65"/>
      <c r="G67" s="66"/>
      <c r="H67" s="67"/>
      <c r="I67" s="238"/>
      <c r="J67" s="69"/>
      <c r="K67" s="70"/>
      <c r="L67" s="47"/>
      <c r="O67" s="331" t="s">
        <v>400</v>
      </c>
      <c r="P67" s="332"/>
      <c r="Q67" s="71">
        <v>580</v>
      </c>
      <c r="R67" s="72"/>
    </row>
    <row r="68" spans="1:18" ht="16.5" customHeight="1" x14ac:dyDescent="0.2">
      <c r="A68" s="63">
        <v>1</v>
      </c>
      <c r="B68" s="63" t="s">
        <v>2306</v>
      </c>
      <c r="C68" s="87" t="s">
        <v>6117</v>
      </c>
      <c r="D68" s="83"/>
      <c r="F68" s="73"/>
      <c r="G68" s="74"/>
      <c r="H68" s="75"/>
      <c r="I68" s="251" t="s">
        <v>397</v>
      </c>
      <c r="J68" s="207" t="s">
        <v>398</v>
      </c>
      <c r="K68" s="70">
        <v>1</v>
      </c>
      <c r="L68" s="47"/>
      <c r="O68" s="333"/>
      <c r="P68" s="334"/>
      <c r="Q68" s="71">
        <v>580</v>
      </c>
      <c r="R68" s="72"/>
    </row>
    <row r="69" spans="1:18" ht="16.5" customHeight="1" x14ac:dyDescent="0.2">
      <c r="A69" s="63">
        <v>1</v>
      </c>
      <c r="B69" s="63" t="s">
        <v>2307</v>
      </c>
      <c r="C69" s="87" t="s">
        <v>6118</v>
      </c>
      <c r="D69" s="83"/>
      <c r="F69" s="335" t="s">
        <v>399</v>
      </c>
      <c r="G69" s="211" t="s">
        <v>398</v>
      </c>
      <c r="H69" s="67">
        <v>0.9</v>
      </c>
      <c r="I69" s="238"/>
      <c r="J69" s="69"/>
      <c r="K69" s="70"/>
      <c r="L69" s="47"/>
      <c r="O69" s="333"/>
      <c r="P69" s="334"/>
      <c r="Q69" s="71">
        <v>522</v>
      </c>
      <c r="R69" s="72"/>
    </row>
    <row r="70" spans="1:18" ht="16.5" customHeight="1" x14ac:dyDescent="0.2">
      <c r="A70" s="63">
        <v>1</v>
      </c>
      <c r="B70" s="63" t="s">
        <v>2308</v>
      </c>
      <c r="C70" s="87" t="s">
        <v>6119</v>
      </c>
      <c r="D70" s="83"/>
      <c r="F70" s="393"/>
      <c r="G70" s="74"/>
      <c r="H70" s="75"/>
      <c r="I70" s="251" t="s">
        <v>397</v>
      </c>
      <c r="J70" s="207" t="s">
        <v>398</v>
      </c>
      <c r="K70" s="70">
        <v>1</v>
      </c>
      <c r="L70" s="47"/>
      <c r="O70" s="227" t="s">
        <v>398</v>
      </c>
      <c r="P70" s="75">
        <v>0.7</v>
      </c>
      <c r="Q70" s="71">
        <v>522</v>
      </c>
      <c r="R70" s="72"/>
    </row>
    <row r="71" spans="1:18" ht="16.5" customHeight="1" x14ac:dyDescent="0.2">
      <c r="A71" s="53">
        <v>1</v>
      </c>
      <c r="B71" s="53">
        <v>7555</v>
      </c>
      <c r="C71" s="85" t="s">
        <v>6120</v>
      </c>
      <c r="D71" s="325" t="s">
        <v>489</v>
      </c>
      <c r="E71" s="394"/>
      <c r="F71" s="77"/>
      <c r="G71" s="61"/>
      <c r="H71" s="62"/>
      <c r="I71" s="237"/>
      <c r="J71" s="57"/>
      <c r="K71" s="58"/>
      <c r="L71" s="47"/>
      <c r="O71" s="77"/>
      <c r="P71" s="62"/>
      <c r="Q71" s="59">
        <v>932</v>
      </c>
      <c r="R71" s="60"/>
    </row>
    <row r="72" spans="1:18" ht="16.5" customHeight="1" x14ac:dyDescent="0.2">
      <c r="A72" s="53">
        <v>1</v>
      </c>
      <c r="B72" s="53">
        <v>7556</v>
      </c>
      <c r="C72" s="85" t="s">
        <v>6121</v>
      </c>
      <c r="D72" s="391"/>
      <c r="E72" s="390"/>
      <c r="F72" s="55"/>
      <c r="G72" s="49"/>
      <c r="H72" s="50"/>
      <c r="I72" s="248" t="s">
        <v>397</v>
      </c>
      <c r="J72" s="205" t="s">
        <v>398</v>
      </c>
      <c r="K72" s="58">
        <v>1</v>
      </c>
      <c r="L72" s="47"/>
      <c r="O72" s="47"/>
      <c r="Q72" s="59">
        <v>932</v>
      </c>
      <c r="R72" s="60"/>
    </row>
    <row r="73" spans="1:18" ht="16.5" customHeight="1" x14ac:dyDescent="0.2">
      <c r="A73" s="53">
        <v>1</v>
      </c>
      <c r="B73" s="53">
        <v>7557</v>
      </c>
      <c r="C73" s="85" t="s">
        <v>6122</v>
      </c>
      <c r="D73" s="391"/>
      <c r="E73" s="390"/>
      <c r="F73" s="329" t="s">
        <v>399</v>
      </c>
      <c r="G73" s="210" t="s">
        <v>398</v>
      </c>
      <c r="H73" s="62">
        <v>0.9</v>
      </c>
      <c r="I73" s="237"/>
      <c r="J73" s="57"/>
      <c r="K73" s="58"/>
      <c r="L73" s="47"/>
      <c r="O73" s="47"/>
      <c r="Q73" s="59">
        <v>839</v>
      </c>
      <c r="R73" s="60"/>
    </row>
    <row r="74" spans="1:18" ht="16.5" customHeight="1" x14ac:dyDescent="0.2">
      <c r="A74" s="53">
        <v>1</v>
      </c>
      <c r="B74" s="53">
        <v>7558</v>
      </c>
      <c r="C74" s="85" t="s">
        <v>6123</v>
      </c>
      <c r="D74" s="246">
        <v>621</v>
      </c>
      <c r="E74" s="235" t="s">
        <v>394</v>
      </c>
      <c r="F74" s="392"/>
      <c r="G74" s="49"/>
      <c r="H74" s="50"/>
      <c r="I74" s="248" t="s">
        <v>397</v>
      </c>
      <c r="J74" s="205" t="s">
        <v>398</v>
      </c>
      <c r="K74" s="58">
        <v>1</v>
      </c>
      <c r="L74" s="47"/>
      <c r="O74" s="47"/>
      <c r="Q74" s="59">
        <v>839</v>
      </c>
      <c r="R74" s="60"/>
    </row>
    <row r="75" spans="1:18" ht="16.5" customHeight="1" x14ac:dyDescent="0.2">
      <c r="A75" s="63">
        <v>1</v>
      </c>
      <c r="B75" s="63" t="s">
        <v>2309</v>
      </c>
      <c r="C75" s="87" t="s">
        <v>6124</v>
      </c>
      <c r="D75" s="83"/>
      <c r="F75" s="65"/>
      <c r="G75" s="66"/>
      <c r="H75" s="67"/>
      <c r="I75" s="238"/>
      <c r="J75" s="69"/>
      <c r="K75" s="70"/>
      <c r="L75" s="47"/>
      <c r="O75" s="331" t="s">
        <v>400</v>
      </c>
      <c r="P75" s="332"/>
      <c r="Q75" s="71">
        <v>652</v>
      </c>
      <c r="R75" s="72"/>
    </row>
    <row r="76" spans="1:18" ht="16.5" customHeight="1" x14ac:dyDescent="0.2">
      <c r="A76" s="63">
        <v>1</v>
      </c>
      <c r="B76" s="63" t="s">
        <v>2310</v>
      </c>
      <c r="C76" s="87" t="s">
        <v>6125</v>
      </c>
      <c r="D76" s="83"/>
      <c r="F76" s="73"/>
      <c r="G76" s="74"/>
      <c r="H76" s="75"/>
      <c r="I76" s="251" t="s">
        <v>397</v>
      </c>
      <c r="J76" s="207" t="s">
        <v>398</v>
      </c>
      <c r="K76" s="70">
        <v>1</v>
      </c>
      <c r="L76" s="47"/>
      <c r="O76" s="333"/>
      <c r="P76" s="334"/>
      <c r="Q76" s="71">
        <v>652</v>
      </c>
      <c r="R76" s="72"/>
    </row>
    <row r="77" spans="1:18" ht="16.5" customHeight="1" x14ac:dyDescent="0.2">
      <c r="A77" s="63">
        <v>1</v>
      </c>
      <c r="B77" s="63" t="s">
        <v>2311</v>
      </c>
      <c r="C77" s="87" t="s">
        <v>6126</v>
      </c>
      <c r="D77" s="83"/>
      <c r="F77" s="335" t="s">
        <v>399</v>
      </c>
      <c r="G77" s="211" t="s">
        <v>398</v>
      </c>
      <c r="H77" s="67">
        <v>0.9</v>
      </c>
      <c r="I77" s="238"/>
      <c r="J77" s="69"/>
      <c r="K77" s="70"/>
      <c r="L77" s="47"/>
      <c r="O77" s="333"/>
      <c r="P77" s="334"/>
      <c r="Q77" s="71">
        <v>587</v>
      </c>
      <c r="R77" s="72"/>
    </row>
    <row r="78" spans="1:18" ht="16.5" customHeight="1" x14ac:dyDescent="0.2">
      <c r="A78" s="63">
        <v>1</v>
      </c>
      <c r="B78" s="63" t="s">
        <v>2312</v>
      </c>
      <c r="C78" s="87" t="s">
        <v>6127</v>
      </c>
      <c r="D78" s="124"/>
      <c r="E78" s="49"/>
      <c r="F78" s="393"/>
      <c r="G78" s="74"/>
      <c r="H78" s="75"/>
      <c r="I78" s="251" t="s">
        <v>397</v>
      </c>
      <c r="J78" s="207" t="s">
        <v>398</v>
      </c>
      <c r="K78" s="70">
        <v>1</v>
      </c>
      <c r="L78" s="55"/>
      <c r="M78" s="49"/>
      <c r="N78" s="50"/>
      <c r="O78" s="227" t="s">
        <v>398</v>
      </c>
      <c r="P78" s="75">
        <v>0.7</v>
      </c>
      <c r="Q78" s="71">
        <v>587</v>
      </c>
      <c r="R78" s="79"/>
    </row>
    <row r="79" spans="1:18" ht="16.5" customHeight="1" x14ac:dyDescent="0.2">
      <c r="A79" s="44">
        <v>1</v>
      </c>
      <c r="B79" s="44">
        <v>7559</v>
      </c>
      <c r="C79" s="45" t="s">
        <v>6128</v>
      </c>
      <c r="D79" s="327" t="s">
        <v>448</v>
      </c>
      <c r="E79" s="390"/>
      <c r="F79" s="47"/>
      <c r="I79" s="263"/>
      <c r="J79" s="49"/>
      <c r="K79" s="50"/>
      <c r="L79" s="47" t="s">
        <v>439</v>
      </c>
      <c r="N79" s="25"/>
      <c r="O79" s="47"/>
      <c r="Q79" s="51">
        <v>1035</v>
      </c>
      <c r="R79" s="52" t="s">
        <v>396</v>
      </c>
    </row>
    <row r="80" spans="1:18" ht="16.5" customHeight="1" x14ac:dyDescent="0.2">
      <c r="A80" s="53">
        <v>1</v>
      </c>
      <c r="B80" s="53">
        <v>7560</v>
      </c>
      <c r="C80" s="85" t="s">
        <v>6129</v>
      </c>
      <c r="D80" s="391"/>
      <c r="E80" s="390"/>
      <c r="F80" s="55"/>
      <c r="G80" s="49"/>
      <c r="H80" s="50"/>
      <c r="I80" s="248" t="s">
        <v>397</v>
      </c>
      <c r="J80" s="205" t="s">
        <v>398</v>
      </c>
      <c r="K80" s="58">
        <v>1</v>
      </c>
      <c r="L80" s="240" t="s">
        <v>398</v>
      </c>
      <c r="M80" s="26">
        <v>0.5</v>
      </c>
      <c r="N80" s="328" t="s">
        <v>423</v>
      </c>
      <c r="O80" s="47"/>
      <c r="Q80" s="59">
        <v>1035</v>
      </c>
      <c r="R80" s="60"/>
    </row>
    <row r="81" spans="1:18" ht="16.5" customHeight="1" x14ac:dyDescent="0.2">
      <c r="A81" s="53">
        <v>1</v>
      </c>
      <c r="B81" s="53">
        <v>7561</v>
      </c>
      <c r="C81" s="85" t="s">
        <v>6130</v>
      </c>
      <c r="D81" s="391"/>
      <c r="E81" s="390"/>
      <c r="F81" s="329" t="s">
        <v>399</v>
      </c>
      <c r="G81" s="210" t="s">
        <v>398</v>
      </c>
      <c r="H81" s="62">
        <v>0.9</v>
      </c>
      <c r="I81" s="237"/>
      <c r="J81" s="57"/>
      <c r="K81" s="58"/>
      <c r="L81" s="47"/>
      <c r="N81" s="390"/>
      <c r="O81" s="47"/>
      <c r="Q81" s="59">
        <v>932</v>
      </c>
      <c r="R81" s="60"/>
    </row>
    <row r="82" spans="1:18" ht="16.5" customHeight="1" x14ac:dyDescent="0.2">
      <c r="A82" s="53">
        <v>1</v>
      </c>
      <c r="B82" s="53">
        <v>7562</v>
      </c>
      <c r="C82" s="85" t="s">
        <v>6131</v>
      </c>
      <c r="D82" s="246">
        <v>690</v>
      </c>
      <c r="E82" s="235" t="s">
        <v>394</v>
      </c>
      <c r="F82" s="392"/>
      <c r="G82" s="49"/>
      <c r="H82" s="50"/>
      <c r="I82" s="248" t="s">
        <v>397</v>
      </c>
      <c r="J82" s="205" t="s">
        <v>398</v>
      </c>
      <c r="K82" s="58">
        <v>1</v>
      </c>
      <c r="L82" s="47"/>
      <c r="O82" s="47"/>
      <c r="Q82" s="59">
        <v>932</v>
      </c>
      <c r="R82" s="60"/>
    </row>
    <row r="83" spans="1:18" ht="16.5" customHeight="1" x14ac:dyDescent="0.2">
      <c r="A83" s="63">
        <v>1</v>
      </c>
      <c r="B83" s="63" t="s">
        <v>2313</v>
      </c>
      <c r="C83" s="87" t="s">
        <v>6132</v>
      </c>
      <c r="D83" s="83"/>
      <c r="F83" s="65"/>
      <c r="G83" s="66"/>
      <c r="H83" s="67"/>
      <c r="I83" s="238"/>
      <c r="J83" s="69"/>
      <c r="K83" s="70"/>
      <c r="L83" s="47"/>
      <c r="O83" s="331" t="s">
        <v>400</v>
      </c>
      <c r="P83" s="332"/>
      <c r="Q83" s="71">
        <v>725</v>
      </c>
      <c r="R83" s="72"/>
    </row>
    <row r="84" spans="1:18" ht="16.5" customHeight="1" x14ac:dyDescent="0.2">
      <c r="A84" s="63">
        <v>1</v>
      </c>
      <c r="B84" s="63" t="s">
        <v>2314</v>
      </c>
      <c r="C84" s="87" t="s">
        <v>6133</v>
      </c>
      <c r="D84" s="83"/>
      <c r="F84" s="73"/>
      <c r="G84" s="74"/>
      <c r="H84" s="75"/>
      <c r="I84" s="251" t="s">
        <v>397</v>
      </c>
      <c r="J84" s="207" t="s">
        <v>398</v>
      </c>
      <c r="K84" s="70">
        <v>1</v>
      </c>
      <c r="L84" s="47"/>
      <c r="O84" s="333"/>
      <c r="P84" s="334"/>
      <c r="Q84" s="71">
        <v>725</v>
      </c>
      <c r="R84" s="72"/>
    </row>
    <row r="85" spans="1:18" ht="16.5" customHeight="1" x14ac:dyDescent="0.2">
      <c r="A85" s="63">
        <v>1</v>
      </c>
      <c r="B85" s="63" t="s">
        <v>2315</v>
      </c>
      <c r="C85" s="87" t="s">
        <v>6134</v>
      </c>
      <c r="D85" s="83"/>
      <c r="F85" s="335" t="s">
        <v>399</v>
      </c>
      <c r="G85" s="211" t="s">
        <v>398</v>
      </c>
      <c r="H85" s="67">
        <v>0.9</v>
      </c>
      <c r="I85" s="238"/>
      <c r="J85" s="69"/>
      <c r="K85" s="70"/>
      <c r="L85" s="47"/>
      <c r="O85" s="333"/>
      <c r="P85" s="334"/>
      <c r="Q85" s="71">
        <v>652</v>
      </c>
      <c r="R85" s="72"/>
    </row>
    <row r="86" spans="1:18" ht="16.5" customHeight="1" x14ac:dyDescent="0.2">
      <c r="A86" s="63">
        <v>1</v>
      </c>
      <c r="B86" s="63" t="s">
        <v>2316</v>
      </c>
      <c r="C86" s="87" t="s">
        <v>6135</v>
      </c>
      <c r="D86" s="83"/>
      <c r="F86" s="393"/>
      <c r="G86" s="74"/>
      <c r="H86" s="75"/>
      <c r="I86" s="251" t="s">
        <v>397</v>
      </c>
      <c r="J86" s="207" t="s">
        <v>398</v>
      </c>
      <c r="K86" s="70">
        <v>1</v>
      </c>
      <c r="L86" s="47"/>
      <c r="O86" s="227" t="s">
        <v>398</v>
      </c>
      <c r="P86" s="75">
        <v>0.7</v>
      </c>
      <c r="Q86" s="71">
        <v>652</v>
      </c>
      <c r="R86" s="72"/>
    </row>
    <row r="87" spans="1:18" ht="16.5" customHeight="1" x14ac:dyDescent="0.2">
      <c r="A87" s="53">
        <v>1</v>
      </c>
      <c r="B87" s="53">
        <v>7563</v>
      </c>
      <c r="C87" s="85" t="s">
        <v>6136</v>
      </c>
      <c r="D87" s="325" t="s">
        <v>449</v>
      </c>
      <c r="E87" s="394"/>
      <c r="F87" s="77"/>
      <c r="G87" s="61"/>
      <c r="H87" s="62"/>
      <c r="I87" s="237"/>
      <c r="J87" s="57"/>
      <c r="K87" s="58"/>
      <c r="L87" s="47"/>
      <c r="O87" s="77"/>
      <c r="P87" s="62"/>
      <c r="Q87" s="59">
        <v>1139</v>
      </c>
      <c r="R87" s="60"/>
    </row>
    <row r="88" spans="1:18" ht="16.5" customHeight="1" x14ac:dyDescent="0.2">
      <c r="A88" s="53">
        <v>1</v>
      </c>
      <c r="B88" s="53">
        <v>7564</v>
      </c>
      <c r="C88" s="85" t="s">
        <v>6137</v>
      </c>
      <c r="D88" s="391"/>
      <c r="E88" s="390"/>
      <c r="F88" s="55"/>
      <c r="G88" s="49"/>
      <c r="H88" s="50"/>
      <c r="I88" s="248" t="s">
        <v>397</v>
      </c>
      <c r="J88" s="205" t="s">
        <v>398</v>
      </c>
      <c r="K88" s="58">
        <v>1</v>
      </c>
      <c r="L88" s="47"/>
      <c r="O88" s="47"/>
      <c r="Q88" s="59">
        <v>1139</v>
      </c>
      <c r="R88" s="60"/>
    </row>
    <row r="89" spans="1:18" ht="16.5" customHeight="1" x14ac:dyDescent="0.2">
      <c r="A89" s="53">
        <v>1</v>
      </c>
      <c r="B89" s="53">
        <v>7565</v>
      </c>
      <c r="C89" s="85" t="s">
        <v>6138</v>
      </c>
      <c r="D89" s="391"/>
      <c r="E89" s="390"/>
      <c r="F89" s="329" t="s">
        <v>399</v>
      </c>
      <c r="G89" s="210" t="s">
        <v>398</v>
      </c>
      <c r="H89" s="62">
        <v>0.9</v>
      </c>
      <c r="I89" s="237"/>
      <c r="J89" s="57"/>
      <c r="K89" s="58"/>
      <c r="L89" s="47"/>
      <c r="O89" s="47"/>
      <c r="Q89" s="59">
        <v>1025</v>
      </c>
      <c r="R89" s="60"/>
    </row>
    <row r="90" spans="1:18" ht="16.5" customHeight="1" x14ac:dyDescent="0.2">
      <c r="A90" s="53">
        <v>1</v>
      </c>
      <c r="B90" s="53">
        <v>7566</v>
      </c>
      <c r="C90" s="85" t="s">
        <v>6139</v>
      </c>
      <c r="D90" s="246">
        <v>759</v>
      </c>
      <c r="E90" s="235" t="s">
        <v>394</v>
      </c>
      <c r="F90" s="392"/>
      <c r="G90" s="49"/>
      <c r="H90" s="50"/>
      <c r="I90" s="248" t="s">
        <v>397</v>
      </c>
      <c r="J90" s="205" t="s">
        <v>398</v>
      </c>
      <c r="K90" s="58">
        <v>1</v>
      </c>
      <c r="L90" s="47"/>
      <c r="O90" s="47"/>
      <c r="Q90" s="59">
        <v>1025</v>
      </c>
      <c r="R90" s="60"/>
    </row>
    <row r="91" spans="1:18" ht="16.5" customHeight="1" x14ac:dyDescent="0.2">
      <c r="A91" s="63">
        <v>1</v>
      </c>
      <c r="B91" s="63" t="s">
        <v>2317</v>
      </c>
      <c r="C91" s="87" t="s">
        <v>6140</v>
      </c>
      <c r="D91" s="83"/>
      <c r="F91" s="65"/>
      <c r="G91" s="66"/>
      <c r="H91" s="67"/>
      <c r="I91" s="238"/>
      <c r="J91" s="69"/>
      <c r="K91" s="70"/>
      <c r="L91" s="47"/>
      <c r="O91" s="331" t="s">
        <v>400</v>
      </c>
      <c r="P91" s="332"/>
      <c r="Q91" s="71">
        <v>797</v>
      </c>
      <c r="R91" s="72"/>
    </row>
    <row r="92" spans="1:18" ht="16.5" customHeight="1" x14ac:dyDescent="0.2">
      <c r="A92" s="63">
        <v>1</v>
      </c>
      <c r="B92" s="63" t="s">
        <v>2318</v>
      </c>
      <c r="C92" s="87" t="s">
        <v>6141</v>
      </c>
      <c r="D92" s="83"/>
      <c r="F92" s="73"/>
      <c r="G92" s="74"/>
      <c r="H92" s="75"/>
      <c r="I92" s="251" t="s">
        <v>397</v>
      </c>
      <c r="J92" s="207" t="s">
        <v>398</v>
      </c>
      <c r="K92" s="70">
        <v>1</v>
      </c>
      <c r="L92" s="47"/>
      <c r="O92" s="333"/>
      <c r="P92" s="334"/>
      <c r="Q92" s="71">
        <v>797</v>
      </c>
      <c r="R92" s="72"/>
    </row>
    <row r="93" spans="1:18" ht="16.5" customHeight="1" x14ac:dyDescent="0.2">
      <c r="A93" s="63">
        <v>1</v>
      </c>
      <c r="B93" s="63" t="s">
        <v>2319</v>
      </c>
      <c r="C93" s="87" t="s">
        <v>6142</v>
      </c>
      <c r="D93" s="83"/>
      <c r="F93" s="335" t="s">
        <v>399</v>
      </c>
      <c r="G93" s="211" t="s">
        <v>398</v>
      </c>
      <c r="H93" s="67">
        <v>0.9</v>
      </c>
      <c r="I93" s="238"/>
      <c r="J93" s="69"/>
      <c r="K93" s="70"/>
      <c r="L93" s="47"/>
      <c r="O93" s="333"/>
      <c r="P93" s="334"/>
      <c r="Q93" s="71">
        <v>718</v>
      </c>
      <c r="R93" s="72"/>
    </row>
    <row r="94" spans="1:18" ht="16.5" customHeight="1" x14ac:dyDescent="0.2">
      <c r="A94" s="63">
        <v>1</v>
      </c>
      <c r="B94" s="63" t="s">
        <v>2320</v>
      </c>
      <c r="C94" s="87" t="s">
        <v>6143</v>
      </c>
      <c r="D94" s="83"/>
      <c r="F94" s="393"/>
      <c r="G94" s="74"/>
      <c r="H94" s="75"/>
      <c r="I94" s="251" t="s">
        <v>397</v>
      </c>
      <c r="J94" s="207" t="s">
        <v>398</v>
      </c>
      <c r="K94" s="70">
        <v>1</v>
      </c>
      <c r="L94" s="47"/>
      <c r="O94" s="227" t="s">
        <v>398</v>
      </c>
      <c r="P94" s="75">
        <v>0.7</v>
      </c>
      <c r="Q94" s="71">
        <v>718</v>
      </c>
      <c r="R94" s="72"/>
    </row>
    <row r="95" spans="1:18" ht="16.5" customHeight="1" x14ac:dyDescent="0.2">
      <c r="A95" s="53">
        <v>1</v>
      </c>
      <c r="B95" s="53">
        <v>7567</v>
      </c>
      <c r="C95" s="85" t="s">
        <v>6144</v>
      </c>
      <c r="D95" s="325" t="s">
        <v>450</v>
      </c>
      <c r="E95" s="394"/>
      <c r="F95" s="77"/>
      <c r="G95" s="61"/>
      <c r="H95" s="62"/>
      <c r="I95" s="237"/>
      <c r="J95" s="57"/>
      <c r="K95" s="58"/>
      <c r="L95" s="47"/>
      <c r="O95" s="77"/>
      <c r="P95" s="62"/>
      <c r="Q95" s="59">
        <v>1242</v>
      </c>
      <c r="R95" s="60"/>
    </row>
    <row r="96" spans="1:18" ht="16.5" customHeight="1" x14ac:dyDescent="0.2">
      <c r="A96" s="53">
        <v>1</v>
      </c>
      <c r="B96" s="53">
        <v>7568</v>
      </c>
      <c r="C96" s="85" t="s">
        <v>6145</v>
      </c>
      <c r="D96" s="391"/>
      <c r="E96" s="390"/>
      <c r="F96" s="55"/>
      <c r="G96" s="49"/>
      <c r="H96" s="50"/>
      <c r="I96" s="248" t="s">
        <v>397</v>
      </c>
      <c r="J96" s="205" t="s">
        <v>398</v>
      </c>
      <c r="K96" s="58">
        <v>1</v>
      </c>
      <c r="L96" s="47"/>
      <c r="O96" s="47"/>
      <c r="Q96" s="59">
        <v>1242</v>
      </c>
      <c r="R96" s="60"/>
    </row>
    <row r="97" spans="1:18" ht="16.5" customHeight="1" x14ac:dyDescent="0.2">
      <c r="A97" s="53">
        <v>1</v>
      </c>
      <c r="B97" s="53">
        <v>7569</v>
      </c>
      <c r="C97" s="85" t="s">
        <v>6146</v>
      </c>
      <c r="D97" s="391"/>
      <c r="E97" s="390"/>
      <c r="F97" s="329" t="s">
        <v>399</v>
      </c>
      <c r="G97" s="210" t="s">
        <v>398</v>
      </c>
      <c r="H97" s="62">
        <v>0.9</v>
      </c>
      <c r="I97" s="237"/>
      <c r="J97" s="57"/>
      <c r="K97" s="58"/>
      <c r="L97" s="47"/>
      <c r="O97" s="47"/>
      <c r="Q97" s="59">
        <v>1118</v>
      </c>
      <c r="R97" s="60"/>
    </row>
    <row r="98" spans="1:18" ht="16.5" customHeight="1" x14ac:dyDescent="0.2">
      <c r="A98" s="53">
        <v>1</v>
      </c>
      <c r="B98" s="53">
        <v>7570</v>
      </c>
      <c r="C98" s="85" t="s">
        <v>6147</v>
      </c>
      <c r="D98" s="246">
        <v>828</v>
      </c>
      <c r="E98" s="235" t="s">
        <v>394</v>
      </c>
      <c r="F98" s="392"/>
      <c r="G98" s="49"/>
      <c r="H98" s="50"/>
      <c r="I98" s="248" t="s">
        <v>397</v>
      </c>
      <c r="J98" s="205" t="s">
        <v>398</v>
      </c>
      <c r="K98" s="58">
        <v>1</v>
      </c>
      <c r="L98" s="47"/>
      <c r="O98" s="47"/>
      <c r="Q98" s="59">
        <v>1118</v>
      </c>
      <c r="R98" s="60"/>
    </row>
    <row r="99" spans="1:18" ht="16.5" customHeight="1" x14ac:dyDescent="0.2">
      <c r="A99" s="63">
        <v>1</v>
      </c>
      <c r="B99" s="63" t="s">
        <v>2321</v>
      </c>
      <c r="C99" s="87" t="s">
        <v>6148</v>
      </c>
      <c r="D99" s="83"/>
      <c r="F99" s="65"/>
      <c r="G99" s="66"/>
      <c r="H99" s="67"/>
      <c r="I99" s="238"/>
      <c r="J99" s="69"/>
      <c r="K99" s="70"/>
      <c r="L99" s="47"/>
      <c r="O99" s="331" t="s">
        <v>400</v>
      </c>
      <c r="P99" s="332"/>
      <c r="Q99" s="71">
        <v>869</v>
      </c>
      <c r="R99" s="72"/>
    </row>
    <row r="100" spans="1:18" ht="16.5" customHeight="1" x14ac:dyDescent="0.2">
      <c r="A100" s="63">
        <v>1</v>
      </c>
      <c r="B100" s="63" t="s">
        <v>2322</v>
      </c>
      <c r="C100" s="87" t="s">
        <v>6149</v>
      </c>
      <c r="D100" s="83"/>
      <c r="F100" s="73"/>
      <c r="G100" s="74"/>
      <c r="H100" s="75"/>
      <c r="I100" s="251" t="s">
        <v>397</v>
      </c>
      <c r="J100" s="207" t="s">
        <v>398</v>
      </c>
      <c r="K100" s="70">
        <v>1</v>
      </c>
      <c r="L100" s="47"/>
      <c r="O100" s="333"/>
      <c r="P100" s="334"/>
      <c r="Q100" s="71">
        <v>869</v>
      </c>
      <c r="R100" s="72"/>
    </row>
    <row r="101" spans="1:18" ht="16.5" customHeight="1" x14ac:dyDescent="0.2">
      <c r="A101" s="63">
        <v>1</v>
      </c>
      <c r="B101" s="63" t="s">
        <v>2323</v>
      </c>
      <c r="C101" s="87" t="s">
        <v>6150</v>
      </c>
      <c r="D101" s="83"/>
      <c r="F101" s="335" t="s">
        <v>399</v>
      </c>
      <c r="G101" s="211" t="s">
        <v>398</v>
      </c>
      <c r="H101" s="67">
        <v>0.9</v>
      </c>
      <c r="I101" s="238"/>
      <c r="J101" s="69"/>
      <c r="K101" s="70"/>
      <c r="L101" s="47"/>
      <c r="O101" s="333"/>
      <c r="P101" s="334"/>
      <c r="Q101" s="71">
        <v>783</v>
      </c>
      <c r="R101" s="72"/>
    </row>
    <row r="102" spans="1:18" ht="16.5" customHeight="1" x14ac:dyDescent="0.2">
      <c r="A102" s="63">
        <v>1</v>
      </c>
      <c r="B102" s="63" t="s">
        <v>2324</v>
      </c>
      <c r="C102" s="87" t="s">
        <v>6151</v>
      </c>
      <c r="D102" s="83"/>
      <c r="F102" s="393"/>
      <c r="G102" s="74"/>
      <c r="H102" s="75"/>
      <c r="I102" s="251" t="s">
        <v>397</v>
      </c>
      <c r="J102" s="207" t="s">
        <v>398</v>
      </c>
      <c r="K102" s="70">
        <v>1</v>
      </c>
      <c r="L102" s="47"/>
      <c r="O102" s="227" t="s">
        <v>398</v>
      </c>
      <c r="P102" s="75">
        <v>0.7</v>
      </c>
      <c r="Q102" s="71">
        <v>783</v>
      </c>
      <c r="R102" s="72"/>
    </row>
    <row r="103" spans="1:18" ht="16.5" customHeight="1" x14ac:dyDescent="0.2">
      <c r="A103" s="53">
        <v>1</v>
      </c>
      <c r="B103" s="53">
        <v>7571</v>
      </c>
      <c r="C103" s="85" t="s">
        <v>6152</v>
      </c>
      <c r="D103" s="325" t="s">
        <v>451</v>
      </c>
      <c r="E103" s="394"/>
      <c r="F103" s="77"/>
      <c r="G103" s="61"/>
      <c r="H103" s="62"/>
      <c r="I103" s="237"/>
      <c r="J103" s="57"/>
      <c r="K103" s="58"/>
      <c r="L103" s="47"/>
      <c r="O103" s="77"/>
      <c r="P103" s="62"/>
      <c r="Q103" s="59">
        <v>1346</v>
      </c>
      <c r="R103" s="60"/>
    </row>
    <row r="104" spans="1:18" ht="16.5" customHeight="1" x14ac:dyDescent="0.2">
      <c r="A104" s="53">
        <v>1</v>
      </c>
      <c r="B104" s="53">
        <v>7572</v>
      </c>
      <c r="C104" s="85" t="s">
        <v>6153</v>
      </c>
      <c r="D104" s="391"/>
      <c r="E104" s="390"/>
      <c r="F104" s="55"/>
      <c r="G104" s="49"/>
      <c r="H104" s="50"/>
      <c r="I104" s="248" t="s">
        <v>397</v>
      </c>
      <c r="J104" s="205" t="s">
        <v>398</v>
      </c>
      <c r="K104" s="58">
        <v>1</v>
      </c>
      <c r="L104" s="47"/>
      <c r="O104" s="47"/>
      <c r="Q104" s="59">
        <v>1346</v>
      </c>
      <c r="R104" s="60"/>
    </row>
    <row r="105" spans="1:18" ht="16.5" customHeight="1" x14ac:dyDescent="0.2">
      <c r="A105" s="53">
        <v>1</v>
      </c>
      <c r="B105" s="53">
        <v>7573</v>
      </c>
      <c r="C105" s="85" t="s">
        <v>6154</v>
      </c>
      <c r="D105" s="391"/>
      <c r="E105" s="390"/>
      <c r="F105" s="329" t="s">
        <v>399</v>
      </c>
      <c r="G105" s="210" t="s">
        <v>398</v>
      </c>
      <c r="H105" s="62">
        <v>0.9</v>
      </c>
      <c r="I105" s="237"/>
      <c r="J105" s="57"/>
      <c r="K105" s="58"/>
      <c r="L105" s="47"/>
      <c r="O105" s="47"/>
      <c r="Q105" s="59">
        <v>1211</v>
      </c>
      <c r="R105" s="60"/>
    </row>
    <row r="106" spans="1:18" ht="16.5" customHeight="1" x14ac:dyDescent="0.2">
      <c r="A106" s="53">
        <v>1</v>
      </c>
      <c r="B106" s="53">
        <v>7574</v>
      </c>
      <c r="C106" s="85" t="s">
        <v>6155</v>
      </c>
      <c r="D106" s="246">
        <v>897</v>
      </c>
      <c r="E106" s="235" t="s">
        <v>394</v>
      </c>
      <c r="F106" s="392"/>
      <c r="G106" s="49"/>
      <c r="H106" s="50"/>
      <c r="I106" s="248" t="s">
        <v>397</v>
      </c>
      <c r="J106" s="205" t="s">
        <v>398</v>
      </c>
      <c r="K106" s="58">
        <v>1</v>
      </c>
      <c r="L106" s="47"/>
      <c r="O106" s="47"/>
      <c r="Q106" s="59">
        <v>1211</v>
      </c>
      <c r="R106" s="60"/>
    </row>
    <row r="107" spans="1:18" ht="16.5" customHeight="1" x14ac:dyDescent="0.2">
      <c r="A107" s="63">
        <v>1</v>
      </c>
      <c r="B107" s="63" t="s">
        <v>2325</v>
      </c>
      <c r="C107" s="87" t="s">
        <v>6156</v>
      </c>
      <c r="D107" s="83"/>
      <c r="F107" s="65"/>
      <c r="G107" s="66"/>
      <c r="H107" s="67"/>
      <c r="I107" s="238"/>
      <c r="J107" s="69"/>
      <c r="K107" s="70"/>
      <c r="L107" s="47"/>
      <c r="O107" s="331" t="s">
        <v>400</v>
      </c>
      <c r="P107" s="332"/>
      <c r="Q107" s="71">
        <v>942</v>
      </c>
      <c r="R107" s="72"/>
    </row>
    <row r="108" spans="1:18" ht="16.5" customHeight="1" x14ac:dyDescent="0.2">
      <c r="A108" s="63">
        <v>1</v>
      </c>
      <c r="B108" s="63" t="s">
        <v>2326</v>
      </c>
      <c r="C108" s="87" t="s">
        <v>6157</v>
      </c>
      <c r="D108" s="83"/>
      <c r="F108" s="73"/>
      <c r="G108" s="74"/>
      <c r="H108" s="75"/>
      <c r="I108" s="251" t="s">
        <v>397</v>
      </c>
      <c r="J108" s="207" t="s">
        <v>398</v>
      </c>
      <c r="K108" s="70">
        <v>1</v>
      </c>
      <c r="L108" s="47"/>
      <c r="O108" s="333"/>
      <c r="P108" s="334"/>
      <c r="Q108" s="71">
        <v>942</v>
      </c>
      <c r="R108" s="72"/>
    </row>
    <row r="109" spans="1:18" ht="16.5" customHeight="1" x14ac:dyDescent="0.2">
      <c r="A109" s="63">
        <v>1</v>
      </c>
      <c r="B109" s="63" t="s">
        <v>2327</v>
      </c>
      <c r="C109" s="87" t="s">
        <v>6158</v>
      </c>
      <c r="D109" s="83"/>
      <c r="F109" s="335" t="s">
        <v>399</v>
      </c>
      <c r="G109" s="211" t="s">
        <v>398</v>
      </c>
      <c r="H109" s="67">
        <v>0.9</v>
      </c>
      <c r="I109" s="238"/>
      <c r="J109" s="69"/>
      <c r="K109" s="70"/>
      <c r="L109" s="47"/>
      <c r="O109" s="333"/>
      <c r="P109" s="334"/>
      <c r="Q109" s="71">
        <v>848</v>
      </c>
      <c r="R109" s="72"/>
    </row>
    <row r="110" spans="1:18" ht="16.5" customHeight="1" x14ac:dyDescent="0.2">
      <c r="A110" s="63">
        <v>1</v>
      </c>
      <c r="B110" s="63" t="s">
        <v>2328</v>
      </c>
      <c r="C110" s="87" t="s">
        <v>6159</v>
      </c>
      <c r="D110" s="124"/>
      <c r="E110" s="49"/>
      <c r="F110" s="393"/>
      <c r="G110" s="74"/>
      <c r="H110" s="75"/>
      <c r="I110" s="251" t="s">
        <v>397</v>
      </c>
      <c r="J110" s="207" t="s">
        <v>398</v>
      </c>
      <c r="K110" s="70">
        <v>1</v>
      </c>
      <c r="L110" s="55"/>
      <c r="M110" s="49"/>
      <c r="N110" s="50"/>
      <c r="O110" s="227" t="s">
        <v>398</v>
      </c>
      <c r="P110" s="75">
        <v>0.7</v>
      </c>
      <c r="Q110" s="71">
        <v>848</v>
      </c>
      <c r="R110" s="79"/>
    </row>
    <row r="111" spans="1:18" ht="16.5" customHeight="1" x14ac:dyDescent="0.2"/>
    <row r="112" spans="1:18" ht="16.5" customHeight="1" x14ac:dyDescent="0.2"/>
  </sheetData>
  <mergeCells count="54">
    <mergeCell ref="D103:E105"/>
    <mergeCell ref="F105:F106"/>
    <mergeCell ref="O107:P109"/>
    <mergeCell ref="F109:F110"/>
    <mergeCell ref="O91:P93"/>
    <mergeCell ref="F93:F94"/>
    <mergeCell ref="D95:E97"/>
    <mergeCell ref="F97:F98"/>
    <mergeCell ref="O99:P101"/>
    <mergeCell ref="F101:F102"/>
    <mergeCell ref="D63:E65"/>
    <mergeCell ref="F65:F66"/>
    <mergeCell ref="D87:E89"/>
    <mergeCell ref="F89:F90"/>
    <mergeCell ref="O67:P69"/>
    <mergeCell ref="F69:F70"/>
    <mergeCell ref="D71:E73"/>
    <mergeCell ref="F73:F74"/>
    <mergeCell ref="O75:P77"/>
    <mergeCell ref="F77:F78"/>
    <mergeCell ref="D79:E81"/>
    <mergeCell ref="N80:N81"/>
    <mergeCell ref="F81:F82"/>
    <mergeCell ref="O83:P85"/>
    <mergeCell ref="F85:F86"/>
    <mergeCell ref="O51:P53"/>
    <mergeCell ref="F53:F54"/>
    <mergeCell ref="D55:E57"/>
    <mergeCell ref="F57:F58"/>
    <mergeCell ref="O59:P61"/>
    <mergeCell ref="F61:F62"/>
    <mergeCell ref="D39:E41"/>
    <mergeCell ref="F41:F42"/>
    <mergeCell ref="O43:P45"/>
    <mergeCell ref="F45:F46"/>
    <mergeCell ref="D47:E49"/>
    <mergeCell ref="F49:F50"/>
    <mergeCell ref="O27:P29"/>
    <mergeCell ref="F29:F30"/>
    <mergeCell ref="D31:E33"/>
    <mergeCell ref="F33:F34"/>
    <mergeCell ref="O35:P37"/>
    <mergeCell ref="F37:F38"/>
    <mergeCell ref="O19:P21"/>
    <mergeCell ref="F21:F22"/>
    <mergeCell ref="D23:E25"/>
    <mergeCell ref="F25:F26"/>
    <mergeCell ref="D15:E17"/>
    <mergeCell ref="F17:F18"/>
    <mergeCell ref="D7:E9"/>
    <mergeCell ref="N8:N9"/>
    <mergeCell ref="F9:F10"/>
    <mergeCell ref="O11:P13"/>
    <mergeCell ref="F13:F14"/>
  </mergeCells>
  <phoneticPr fontId="1"/>
  <printOptions horizontalCentered="1"/>
  <pageMargins left="0.70866141732283472" right="0.70866141732283472" top="0.74803149606299213" bottom="0.74803149606299213" header="0.31496062992125984" footer="0.31496062992125984"/>
  <pageSetup paperSize="9" scale="58" fitToHeight="0" orientation="portrait" r:id="rId1"/>
  <headerFooter>
    <oddFooter>&amp;C&amp;"ＭＳ Ｐゴシック"&amp;14&amp;P</oddFooter>
  </headerFooter>
  <rowBreaks count="1" manualBreakCount="1">
    <brk id="78" max="17"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92"/>
  <sheetViews>
    <sheetView view="pageBreakPreview"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38.44140625" style="23" customWidth="1"/>
    <col min="4" max="4" width="4.88671875" style="23" customWidth="1"/>
    <col min="5" max="5" width="4.88671875" style="25" customWidth="1"/>
    <col min="6" max="6" width="4.109375" style="25" customWidth="1"/>
    <col min="7" max="7" width="4.44140625" style="25" bestFit="1" customWidth="1"/>
    <col min="8" max="8" width="26" style="25" customWidth="1"/>
    <col min="9" max="9" width="2.44140625" style="25" customWidth="1"/>
    <col min="10" max="10" width="5.44140625" style="26" bestFit="1" customWidth="1"/>
    <col min="11" max="11" width="17.88671875" style="25" customWidth="1"/>
    <col min="12" max="12" width="2.44140625" style="228" customWidth="1"/>
    <col min="13" max="13" width="4.44140625" style="26" bestFit="1" customWidth="1"/>
    <col min="14" max="14" width="7.109375" style="28" customWidth="1"/>
    <col min="15" max="15" width="8.6640625" style="29" customWidth="1"/>
    <col min="16" max="16384" width="8.88671875" style="25"/>
  </cols>
  <sheetData>
    <row r="1" spans="1:15" ht="17.100000000000001" customHeight="1" x14ac:dyDescent="0.2"/>
    <row r="2" spans="1:15" ht="17.100000000000001" customHeight="1" x14ac:dyDescent="0.2"/>
    <row r="3" spans="1:15" ht="17.100000000000001" customHeight="1" x14ac:dyDescent="0.2"/>
    <row r="4" spans="1:15" ht="17.100000000000001" customHeight="1" x14ac:dyDescent="0.2">
      <c r="B4" s="30" t="s">
        <v>2713</v>
      </c>
      <c r="D4" s="81"/>
    </row>
    <row r="5" spans="1:15" ht="16.5" customHeight="1" x14ac:dyDescent="0.2">
      <c r="A5" s="31" t="s">
        <v>386</v>
      </c>
      <c r="B5" s="32"/>
      <c r="C5" s="33" t="s">
        <v>387</v>
      </c>
      <c r="D5" s="34" t="s">
        <v>388</v>
      </c>
      <c r="E5" s="34"/>
      <c r="F5" s="34"/>
      <c r="G5" s="34"/>
      <c r="H5" s="34"/>
      <c r="I5" s="34"/>
      <c r="J5" s="35"/>
      <c r="K5" s="34"/>
      <c r="L5" s="34"/>
      <c r="M5" s="35"/>
      <c r="N5" s="36" t="s">
        <v>389</v>
      </c>
      <c r="O5" s="33" t="s">
        <v>390</v>
      </c>
    </row>
    <row r="6" spans="1:15" ht="16.5" customHeight="1" x14ac:dyDescent="0.2">
      <c r="A6" s="37" t="s">
        <v>391</v>
      </c>
      <c r="B6" s="37" t="s">
        <v>392</v>
      </c>
      <c r="C6" s="38"/>
      <c r="D6" s="40"/>
      <c r="E6" s="40"/>
      <c r="F6" s="40"/>
      <c r="G6" s="40"/>
      <c r="H6" s="40"/>
      <c r="I6" s="40"/>
      <c r="J6" s="41"/>
      <c r="K6" s="40"/>
      <c r="L6" s="201"/>
      <c r="M6" s="41"/>
      <c r="N6" s="42" t="s">
        <v>393</v>
      </c>
      <c r="O6" s="43" t="s">
        <v>394</v>
      </c>
    </row>
    <row r="7" spans="1:15" ht="16.5" customHeight="1" x14ac:dyDescent="0.2">
      <c r="A7" s="44">
        <v>1</v>
      </c>
      <c r="B7" s="44">
        <v>9101</v>
      </c>
      <c r="C7" s="45" t="s">
        <v>6160</v>
      </c>
      <c r="D7" s="327" t="s">
        <v>395</v>
      </c>
      <c r="E7" s="396"/>
      <c r="F7" s="327" t="s">
        <v>1863</v>
      </c>
      <c r="G7" s="402"/>
      <c r="H7" s="55"/>
      <c r="I7" s="49"/>
      <c r="J7" s="50"/>
      <c r="K7" s="47"/>
      <c r="N7" s="51">
        <v>95</v>
      </c>
      <c r="O7" s="52" t="s">
        <v>396</v>
      </c>
    </row>
    <row r="8" spans="1:15" ht="16.5" customHeight="1" x14ac:dyDescent="0.2">
      <c r="A8" s="53">
        <v>1</v>
      </c>
      <c r="B8" s="53">
        <v>9102</v>
      </c>
      <c r="C8" s="85" t="s">
        <v>6161</v>
      </c>
      <c r="D8" s="391"/>
      <c r="E8" s="396"/>
      <c r="F8" s="337"/>
      <c r="G8" s="402"/>
      <c r="H8" s="248" t="s">
        <v>397</v>
      </c>
      <c r="I8" s="205" t="s">
        <v>398</v>
      </c>
      <c r="J8" s="58">
        <v>1</v>
      </c>
      <c r="K8" s="55"/>
      <c r="L8" s="229"/>
      <c r="M8" s="50"/>
      <c r="N8" s="59">
        <v>95</v>
      </c>
      <c r="O8" s="60"/>
    </row>
    <row r="9" spans="1:15" ht="16.5" customHeight="1" x14ac:dyDescent="0.2">
      <c r="A9" s="63">
        <v>1</v>
      </c>
      <c r="B9" s="63" t="s">
        <v>2329</v>
      </c>
      <c r="C9" s="87" t="s">
        <v>6162</v>
      </c>
      <c r="D9" s="391"/>
      <c r="E9" s="396"/>
      <c r="F9" s="337"/>
      <c r="G9" s="402"/>
      <c r="H9" s="236"/>
      <c r="I9" s="69"/>
      <c r="J9" s="70"/>
      <c r="K9" s="359" t="s">
        <v>400</v>
      </c>
      <c r="L9" s="208" t="s">
        <v>398</v>
      </c>
      <c r="M9" s="67">
        <v>0.7</v>
      </c>
      <c r="N9" s="71">
        <v>67</v>
      </c>
      <c r="O9" s="72"/>
    </row>
    <row r="10" spans="1:15" ht="16.5" customHeight="1" x14ac:dyDescent="0.2">
      <c r="A10" s="63">
        <v>1</v>
      </c>
      <c r="B10" s="63" t="s">
        <v>2330</v>
      </c>
      <c r="C10" s="87" t="s">
        <v>6163</v>
      </c>
      <c r="D10" s="246">
        <v>106</v>
      </c>
      <c r="E10" s="23" t="s">
        <v>394</v>
      </c>
      <c r="F10" s="240" t="s">
        <v>398</v>
      </c>
      <c r="G10" s="223">
        <v>0.9</v>
      </c>
      <c r="H10" s="251" t="s">
        <v>397</v>
      </c>
      <c r="I10" s="207" t="s">
        <v>398</v>
      </c>
      <c r="J10" s="70">
        <v>1</v>
      </c>
      <c r="K10" s="360"/>
      <c r="L10" s="209"/>
      <c r="M10" s="75"/>
      <c r="N10" s="71">
        <v>67</v>
      </c>
      <c r="O10" s="72"/>
    </row>
    <row r="11" spans="1:15" ht="16.5" customHeight="1" x14ac:dyDescent="0.2">
      <c r="A11" s="53">
        <v>1</v>
      </c>
      <c r="B11" s="53">
        <v>9103</v>
      </c>
      <c r="C11" s="85" t="s">
        <v>6164</v>
      </c>
      <c r="D11" s="325" t="s">
        <v>401</v>
      </c>
      <c r="E11" s="394"/>
      <c r="F11" s="47"/>
      <c r="H11" s="145"/>
      <c r="I11" s="57"/>
      <c r="J11" s="58"/>
      <c r="K11" s="77"/>
      <c r="L11" s="231"/>
      <c r="M11" s="62"/>
      <c r="N11" s="59">
        <v>177</v>
      </c>
      <c r="O11" s="60"/>
    </row>
    <row r="12" spans="1:15" ht="16.5" customHeight="1" x14ac:dyDescent="0.2">
      <c r="A12" s="53">
        <v>1</v>
      </c>
      <c r="B12" s="53">
        <v>9104</v>
      </c>
      <c r="C12" s="85" t="s">
        <v>6165</v>
      </c>
      <c r="D12" s="391"/>
      <c r="E12" s="390"/>
      <c r="F12" s="47"/>
      <c r="H12" s="248" t="s">
        <v>397</v>
      </c>
      <c r="I12" s="205" t="s">
        <v>398</v>
      </c>
      <c r="J12" s="58">
        <v>1</v>
      </c>
      <c r="K12" s="55"/>
      <c r="L12" s="229"/>
      <c r="M12" s="50"/>
      <c r="N12" s="59">
        <v>177</v>
      </c>
      <c r="O12" s="60"/>
    </row>
    <row r="13" spans="1:15" ht="16.5" customHeight="1" x14ac:dyDescent="0.2">
      <c r="A13" s="63">
        <v>1</v>
      </c>
      <c r="B13" s="63" t="s">
        <v>2331</v>
      </c>
      <c r="C13" s="87" t="s">
        <v>6166</v>
      </c>
      <c r="D13" s="391"/>
      <c r="E13" s="390"/>
      <c r="F13" s="47"/>
      <c r="H13" s="236"/>
      <c r="I13" s="69"/>
      <c r="J13" s="70"/>
      <c r="K13" s="359" t="s">
        <v>400</v>
      </c>
      <c r="L13" s="208" t="s">
        <v>398</v>
      </c>
      <c r="M13" s="67">
        <v>0.7</v>
      </c>
      <c r="N13" s="71">
        <v>124</v>
      </c>
      <c r="O13" s="72"/>
    </row>
    <row r="14" spans="1:15" ht="16.5" customHeight="1" x14ac:dyDescent="0.2">
      <c r="A14" s="63">
        <v>1</v>
      </c>
      <c r="B14" s="63" t="s">
        <v>2332</v>
      </c>
      <c r="C14" s="87" t="s">
        <v>6167</v>
      </c>
      <c r="D14" s="246">
        <v>197</v>
      </c>
      <c r="E14" s="23" t="s">
        <v>394</v>
      </c>
      <c r="F14" s="47"/>
      <c r="H14" s="251" t="s">
        <v>397</v>
      </c>
      <c r="I14" s="207" t="s">
        <v>398</v>
      </c>
      <c r="J14" s="70">
        <v>1</v>
      </c>
      <c r="K14" s="360"/>
      <c r="L14" s="209"/>
      <c r="M14" s="75"/>
      <c r="N14" s="71">
        <v>124</v>
      </c>
      <c r="O14" s="72"/>
    </row>
    <row r="15" spans="1:15" ht="16.5" customHeight="1" x14ac:dyDescent="0.2">
      <c r="A15" s="53">
        <v>1</v>
      </c>
      <c r="B15" s="53">
        <v>9105</v>
      </c>
      <c r="C15" s="85" t="s">
        <v>6168</v>
      </c>
      <c r="D15" s="325" t="s">
        <v>402</v>
      </c>
      <c r="E15" s="394"/>
      <c r="F15" s="47"/>
      <c r="H15" s="145"/>
      <c r="I15" s="57"/>
      <c r="J15" s="58"/>
      <c r="K15" s="77"/>
      <c r="L15" s="231"/>
      <c r="M15" s="62"/>
      <c r="N15" s="59">
        <v>248</v>
      </c>
      <c r="O15" s="60"/>
    </row>
    <row r="16" spans="1:15" ht="16.5" customHeight="1" x14ac:dyDescent="0.2">
      <c r="A16" s="53">
        <v>1</v>
      </c>
      <c r="B16" s="53">
        <v>9106</v>
      </c>
      <c r="C16" s="85" t="s">
        <v>6169</v>
      </c>
      <c r="D16" s="391"/>
      <c r="E16" s="390"/>
      <c r="F16" s="47"/>
      <c r="H16" s="248" t="s">
        <v>397</v>
      </c>
      <c r="I16" s="205" t="s">
        <v>398</v>
      </c>
      <c r="J16" s="58">
        <v>1</v>
      </c>
      <c r="K16" s="55"/>
      <c r="L16" s="229"/>
      <c r="M16" s="50"/>
      <c r="N16" s="59">
        <v>248</v>
      </c>
      <c r="O16" s="60"/>
    </row>
    <row r="17" spans="1:15" ht="16.5" customHeight="1" x14ac:dyDescent="0.2">
      <c r="A17" s="63">
        <v>1</v>
      </c>
      <c r="B17" s="63" t="s">
        <v>2333</v>
      </c>
      <c r="C17" s="87" t="s">
        <v>6170</v>
      </c>
      <c r="D17" s="391"/>
      <c r="E17" s="390"/>
      <c r="F17" s="47"/>
      <c r="H17" s="236"/>
      <c r="I17" s="69"/>
      <c r="J17" s="70"/>
      <c r="K17" s="359" t="s">
        <v>400</v>
      </c>
      <c r="L17" s="208" t="s">
        <v>398</v>
      </c>
      <c r="M17" s="67">
        <v>0.7</v>
      </c>
      <c r="N17" s="71">
        <v>174</v>
      </c>
      <c r="O17" s="72"/>
    </row>
    <row r="18" spans="1:15" ht="16.5" customHeight="1" x14ac:dyDescent="0.2">
      <c r="A18" s="63">
        <v>1</v>
      </c>
      <c r="B18" s="63" t="s">
        <v>2334</v>
      </c>
      <c r="C18" s="87" t="s">
        <v>6171</v>
      </c>
      <c r="D18" s="246">
        <v>275</v>
      </c>
      <c r="E18" s="23" t="s">
        <v>394</v>
      </c>
      <c r="F18" s="47"/>
      <c r="H18" s="251" t="s">
        <v>397</v>
      </c>
      <c r="I18" s="207" t="s">
        <v>398</v>
      </c>
      <c r="J18" s="70">
        <v>1</v>
      </c>
      <c r="K18" s="360"/>
      <c r="L18" s="209"/>
      <c r="M18" s="75"/>
      <c r="N18" s="71">
        <v>174</v>
      </c>
      <c r="O18" s="72"/>
    </row>
    <row r="19" spans="1:15" ht="16.5" customHeight="1" x14ac:dyDescent="0.2">
      <c r="A19" s="53">
        <v>1</v>
      </c>
      <c r="B19" s="53">
        <v>9107</v>
      </c>
      <c r="C19" s="85" t="s">
        <v>6172</v>
      </c>
      <c r="D19" s="325" t="s">
        <v>403</v>
      </c>
      <c r="E19" s="394"/>
      <c r="F19" s="47"/>
      <c r="H19" s="145"/>
      <c r="I19" s="57"/>
      <c r="J19" s="58"/>
      <c r="K19" s="77"/>
      <c r="L19" s="231"/>
      <c r="M19" s="62"/>
      <c r="N19" s="59">
        <v>311</v>
      </c>
      <c r="O19" s="60"/>
    </row>
    <row r="20" spans="1:15" ht="16.5" customHeight="1" x14ac:dyDescent="0.2">
      <c r="A20" s="53">
        <v>1</v>
      </c>
      <c r="B20" s="53">
        <v>9108</v>
      </c>
      <c r="C20" s="85" t="s">
        <v>6173</v>
      </c>
      <c r="D20" s="391"/>
      <c r="E20" s="390"/>
      <c r="F20" s="47"/>
      <c r="H20" s="248" t="s">
        <v>397</v>
      </c>
      <c r="I20" s="205" t="s">
        <v>398</v>
      </c>
      <c r="J20" s="58">
        <v>1</v>
      </c>
      <c r="K20" s="55"/>
      <c r="L20" s="229"/>
      <c r="M20" s="50"/>
      <c r="N20" s="59">
        <v>311</v>
      </c>
      <c r="O20" s="60"/>
    </row>
    <row r="21" spans="1:15" ht="16.5" customHeight="1" x14ac:dyDescent="0.2">
      <c r="A21" s="63">
        <v>1</v>
      </c>
      <c r="B21" s="63" t="s">
        <v>2335</v>
      </c>
      <c r="C21" s="87" t="s">
        <v>6174</v>
      </c>
      <c r="D21" s="391"/>
      <c r="E21" s="390"/>
      <c r="F21" s="47"/>
      <c r="H21" s="236"/>
      <c r="I21" s="69"/>
      <c r="J21" s="70"/>
      <c r="K21" s="359" t="s">
        <v>400</v>
      </c>
      <c r="L21" s="208" t="s">
        <v>398</v>
      </c>
      <c r="M21" s="67">
        <v>0.7</v>
      </c>
      <c r="N21" s="71">
        <v>218</v>
      </c>
      <c r="O21" s="72"/>
    </row>
    <row r="22" spans="1:15" ht="16.5" customHeight="1" x14ac:dyDescent="0.2">
      <c r="A22" s="63">
        <v>1</v>
      </c>
      <c r="B22" s="63" t="s">
        <v>2336</v>
      </c>
      <c r="C22" s="87" t="s">
        <v>6175</v>
      </c>
      <c r="D22" s="246">
        <v>345</v>
      </c>
      <c r="E22" s="23" t="s">
        <v>394</v>
      </c>
      <c r="F22" s="47"/>
      <c r="H22" s="251" t="s">
        <v>397</v>
      </c>
      <c r="I22" s="207" t="s">
        <v>398</v>
      </c>
      <c r="J22" s="70">
        <v>1</v>
      </c>
      <c r="K22" s="360"/>
      <c r="L22" s="209"/>
      <c r="M22" s="75"/>
      <c r="N22" s="71">
        <v>218</v>
      </c>
      <c r="O22" s="72"/>
    </row>
    <row r="23" spans="1:15" ht="16.5" customHeight="1" x14ac:dyDescent="0.2">
      <c r="A23" s="53">
        <v>1</v>
      </c>
      <c r="B23" s="53">
        <v>9109</v>
      </c>
      <c r="C23" s="85" t="s">
        <v>6176</v>
      </c>
      <c r="D23" s="325" t="s">
        <v>404</v>
      </c>
      <c r="E23" s="394"/>
      <c r="F23" s="47"/>
      <c r="H23" s="145"/>
      <c r="I23" s="57"/>
      <c r="J23" s="58"/>
      <c r="K23" s="77"/>
      <c r="L23" s="231"/>
      <c r="M23" s="62"/>
      <c r="N23" s="59">
        <v>373</v>
      </c>
      <c r="O23" s="60"/>
    </row>
    <row r="24" spans="1:15" ht="16.5" customHeight="1" x14ac:dyDescent="0.2">
      <c r="A24" s="53">
        <v>1</v>
      </c>
      <c r="B24" s="53">
        <v>9110</v>
      </c>
      <c r="C24" s="85" t="s">
        <v>6177</v>
      </c>
      <c r="D24" s="391"/>
      <c r="E24" s="390"/>
      <c r="F24" s="47"/>
      <c r="H24" s="248" t="s">
        <v>397</v>
      </c>
      <c r="I24" s="205" t="s">
        <v>398</v>
      </c>
      <c r="J24" s="58">
        <v>1</v>
      </c>
      <c r="K24" s="55"/>
      <c r="L24" s="229"/>
      <c r="M24" s="50"/>
      <c r="N24" s="59">
        <v>373</v>
      </c>
      <c r="O24" s="60"/>
    </row>
    <row r="25" spans="1:15" ht="16.5" customHeight="1" x14ac:dyDescent="0.2">
      <c r="A25" s="63">
        <v>1</v>
      </c>
      <c r="B25" s="63" t="s">
        <v>2337</v>
      </c>
      <c r="C25" s="87" t="s">
        <v>6178</v>
      </c>
      <c r="D25" s="391"/>
      <c r="E25" s="390"/>
      <c r="F25" s="47"/>
      <c r="H25" s="236"/>
      <c r="I25" s="69"/>
      <c r="J25" s="70"/>
      <c r="K25" s="359" t="s">
        <v>400</v>
      </c>
      <c r="L25" s="208" t="s">
        <v>398</v>
      </c>
      <c r="M25" s="67">
        <v>0.7</v>
      </c>
      <c r="N25" s="71">
        <v>261</v>
      </c>
      <c r="O25" s="72"/>
    </row>
    <row r="26" spans="1:15" ht="16.5" customHeight="1" x14ac:dyDescent="0.2">
      <c r="A26" s="63">
        <v>1</v>
      </c>
      <c r="B26" s="63" t="s">
        <v>2338</v>
      </c>
      <c r="C26" s="87" t="s">
        <v>6179</v>
      </c>
      <c r="D26" s="246">
        <v>414</v>
      </c>
      <c r="E26" s="23" t="s">
        <v>394</v>
      </c>
      <c r="F26" s="47"/>
      <c r="H26" s="251" t="s">
        <v>397</v>
      </c>
      <c r="I26" s="207" t="s">
        <v>398</v>
      </c>
      <c r="J26" s="70">
        <v>1</v>
      </c>
      <c r="K26" s="360"/>
      <c r="L26" s="209"/>
      <c r="M26" s="75"/>
      <c r="N26" s="71">
        <v>261</v>
      </c>
      <c r="O26" s="72"/>
    </row>
    <row r="27" spans="1:15" ht="16.5" customHeight="1" x14ac:dyDescent="0.2">
      <c r="A27" s="53">
        <v>1</v>
      </c>
      <c r="B27" s="53">
        <v>9111</v>
      </c>
      <c r="C27" s="85" t="s">
        <v>6180</v>
      </c>
      <c r="D27" s="325" t="s">
        <v>405</v>
      </c>
      <c r="E27" s="394"/>
      <c r="F27" s="47"/>
      <c r="H27" s="145"/>
      <c r="I27" s="57"/>
      <c r="J27" s="58"/>
      <c r="K27" s="77"/>
      <c r="L27" s="231"/>
      <c r="M27" s="62"/>
      <c r="N27" s="59">
        <v>435</v>
      </c>
      <c r="O27" s="60"/>
    </row>
    <row r="28" spans="1:15" ht="16.5" customHeight="1" x14ac:dyDescent="0.2">
      <c r="A28" s="53">
        <v>1</v>
      </c>
      <c r="B28" s="53">
        <v>9112</v>
      </c>
      <c r="C28" s="85" t="s">
        <v>6181</v>
      </c>
      <c r="D28" s="391"/>
      <c r="E28" s="390"/>
      <c r="F28" s="47"/>
      <c r="H28" s="248" t="s">
        <v>397</v>
      </c>
      <c r="I28" s="205" t="s">
        <v>398</v>
      </c>
      <c r="J28" s="58">
        <v>1</v>
      </c>
      <c r="K28" s="55"/>
      <c r="L28" s="229"/>
      <c r="M28" s="50"/>
      <c r="N28" s="59">
        <v>435</v>
      </c>
      <c r="O28" s="60"/>
    </row>
    <row r="29" spans="1:15" ht="16.5" customHeight="1" x14ac:dyDescent="0.2">
      <c r="A29" s="63">
        <v>1</v>
      </c>
      <c r="B29" s="63" t="s">
        <v>2339</v>
      </c>
      <c r="C29" s="87" t="s">
        <v>6182</v>
      </c>
      <c r="D29" s="391"/>
      <c r="E29" s="390"/>
      <c r="F29" s="47"/>
      <c r="H29" s="236"/>
      <c r="I29" s="69"/>
      <c r="J29" s="70"/>
      <c r="K29" s="359" t="s">
        <v>400</v>
      </c>
      <c r="L29" s="208" t="s">
        <v>398</v>
      </c>
      <c r="M29" s="67">
        <v>0.7</v>
      </c>
      <c r="N29" s="71">
        <v>305</v>
      </c>
      <c r="O29" s="72"/>
    </row>
    <row r="30" spans="1:15" ht="16.5" customHeight="1" x14ac:dyDescent="0.2">
      <c r="A30" s="63">
        <v>1</v>
      </c>
      <c r="B30" s="63" t="s">
        <v>2340</v>
      </c>
      <c r="C30" s="87" t="s">
        <v>6183</v>
      </c>
      <c r="D30" s="246">
        <v>483</v>
      </c>
      <c r="E30" s="23" t="s">
        <v>394</v>
      </c>
      <c r="F30" s="47"/>
      <c r="H30" s="251" t="s">
        <v>397</v>
      </c>
      <c r="I30" s="207" t="s">
        <v>398</v>
      </c>
      <c r="J30" s="70">
        <v>1</v>
      </c>
      <c r="K30" s="360"/>
      <c r="L30" s="209"/>
      <c r="M30" s="75"/>
      <c r="N30" s="71">
        <v>305</v>
      </c>
      <c r="O30" s="72"/>
    </row>
    <row r="31" spans="1:15" ht="16.5" customHeight="1" x14ac:dyDescent="0.2">
      <c r="A31" s="53">
        <v>1</v>
      </c>
      <c r="B31" s="53">
        <v>9113</v>
      </c>
      <c r="C31" s="85" t="s">
        <v>6184</v>
      </c>
      <c r="D31" s="325" t="s">
        <v>406</v>
      </c>
      <c r="E31" s="394"/>
      <c r="F31" s="47"/>
      <c r="H31" s="145"/>
      <c r="I31" s="57"/>
      <c r="J31" s="58"/>
      <c r="K31" s="77"/>
      <c r="L31" s="231"/>
      <c r="M31" s="62"/>
      <c r="N31" s="59">
        <v>497</v>
      </c>
      <c r="O31" s="60"/>
    </row>
    <row r="32" spans="1:15" ht="16.5" customHeight="1" x14ac:dyDescent="0.2">
      <c r="A32" s="53">
        <v>1</v>
      </c>
      <c r="B32" s="53">
        <v>9114</v>
      </c>
      <c r="C32" s="85" t="s">
        <v>6185</v>
      </c>
      <c r="D32" s="391"/>
      <c r="E32" s="390"/>
      <c r="F32" s="47"/>
      <c r="H32" s="248" t="s">
        <v>397</v>
      </c>
      <c r="I32" s="205" t="s">
        <v>398</v>
      </c>
      <c r="J32" s="58">
        <v>1</v>
      </c>
      <c r="K32" s="55"/>
      <c r="L32" s="229"/>
      <c r="M32" s="50"/>
      <c r="N32" s="59">
        <v>497</v>
      </c>
      <c r="O32" s="60"/>
    </row>
    <row r="33" spans="1:15" ht="16.5" customHeight="1" x14ac:dyDescent="0.2">
      <c r="A33" s="63">
        <v>1</v>
      </c>
      <c r="B33" s="63" t="s">
        <v>2341</v>
      </c>
      <c r="C33" s="87" t="s">
        <v>6186</v>
      </c>
      <c r="D33" s="391"/>
      <c r="E33" s="390"/>
      <c r="F33" s="47"/>
      <c r="H33" s="236"/>
      <c r="I33" s="69"/>
      <c r="J33" s="70"/>
      <c r="K33" s="359" t="s">
        <v>400</v>
      </c>
      <c r="L33" s="208" t="s">
        <v>398</v>
      </c>
      <c r="M33" s="67">
        <v>0.7</v>
      </c>
      <c r="N33" s="71">
        <v>348</v>
      </c>
      <c r="O33" s="72"/>
    </row>
    <row r="34" spans="1:15" ht="16.5" customHeight="1" x14ac:dyDescent="0.2">
      <c r="A34" s="63">
        <v>1</v>
      </c>
      <c r="B34" s="63" t="s">
        <v>2342</v>
      </c>
      <c r="C34" s="87" t="s">
        <v>6187</v>
      </c>
      <c r="D34" s="246">
        <v>552</v>
      </c>
      <c r="E34" s="23" t="s">
        <v>394</v>
      </c>
      <c r="F34" s="47"/>
      <c r="H34" s="251" t="s">
        <v>397</v>
      </c>
      <c r="I34" s="207" t="s">
        <v>398</v>
      </c>
      <c r="J34" s="70">
        <v>1</v>
      </c>
      <c r="K34" s="360"/>
      <c r="L34" s="209"/>
      <c r="M34" s="75"/>
      <c r="N34" s="71">
        <v>348</v>
      </c>
      <c r="O34" s="72"/>
    </row>
    <row r="35" spans="1:15" ht="16.5" customHeight="1" x14ac:dyDescent="0.2">
      <c r="A35" s="53">
        <v>1</v>
      </c>
      <c r="B35" s="53">
        <v>9115</v>
      </c>
      <c r="C35" s="85" t="s">
        <v>6188</v>
      </c>
      <c r="D35" s="325" t="s">
        <v>488</v>
      </c>
      <c r="E35" s="394"/>
      <c r="F35" s="47"/>
      <c r="H35" s="145"/>
      <c r="I35" s="57"/>
      <c r="J35" s="58"/>
      <c r="K35" s="77"/>
      <c r="L35" s="231"/>
      <c r="M35" s="62"/>
      <c r="N35" s="59">
        <v>559</v>
      </c>
      <c r="O35" s="60"/>
    </row>
    <row r="36" spans="1:15" ht="16.5" customHeight="1" x14ac:dyDescent="0.2">
      <c r="A36" s="53">
        <v>1</v>
      </c>
      <c r="B36" s="53">
        <v>9116</v>
      </c>
      <c r="C36" s="85" t="s">
        <v>6189</v>
      </c>
      <c r="D36" s="391"/>
      <c r="E36" s="390"/>
      <c r="F36" s="47"/>
      <c r="H36" s="248" t="s">
        <v>397</v>
      </c>
      <c r="I36" s="205" t="s">
        <v>398</v>
      </c>
      <c r="J36" s="58">
        <v>1</v>
      </c>
      <c r="K36" s="55"/>
      <c r="L36" s="229"/>
      <c r="M36" s="50"/>
      <c r="N36" s="59">
        <v>559</v>
      </c>
      <c r="O36" s="60"/>
    </row>
    <row r="37" spans="1:15" ht="16.5" customHeight="1" x14ac:dyDescent="0.2">
      <c r="A37" s="63">
        <v>1</v>
      </c>
      <c r="B37" s="63" t="s">
        <v>2343</v>
      </c>
      <c r="C37" s="87" t="s">
        <v>6190</v>
      </c>
      <c r="D37" s="391"/>
      <c r="E37" s="390"/>
      <c r="F37" s="47"/>
      <c r="H37" s="236"/>
      <c r="I37" s="69"/>
      <c r="J37" s="70"/>
      <c r="K37" s="359" t="s">
        <v>400</v>
      </c>
      <c r="L37" s="208" t="s">
        <v>398</v>
      </c>
      <c r="M37" s="67">
        <v>0.7</v>
      </c>
      <c r="N37" s="71">
        <v>391</v>
      </c>
      <c r="O37" s="72"/>
    </row>
    <row r="38" spans="1:15" ht="16.5" customHeight="1" x14ac:dyDescent="0.2">
      <c r="A38" s="63">
        <v>1</v>
      </c>
      <c r="B38" s="63" t="s">
        <v>2344</v>
      </c>
      <c r="C38" s="87" t="s">
        <v>6191</v>
      </c>
      <c r="D38" s="246">
        <v>621</v>
      </c>
      <c r="E38" s="23" t="s">
        <v>394</v>
      </c>
      <c r="F38" s="47"/>
      <c r="H38" s="251" t="s">
        <v>397</v>
      </c>
      <c r="I38" s="207" t="s">
        <v>398</v>
      </c>
      <c r="J38" s="70">
        <v>1</v>
      </c>
      <c r="K38" s="360"/>
      <c r="L38" s="209"/>
      <c r="M38" s="75"/>
      <c r="N38" s="71">
        <v>391</v>
      </c>
      <c r="O38" s="72"/>
    </row>
    <row r="39" spans="1:15" ht="16.5" customHeight="1" x14ac:dyDescent="0.2">
      <c r="A39" s="53">
        <v>1</v>
      </c>
      <c r="B39" s="53">
        <v>9117</v>
      </c>
      <c r="C39" s="85" t="s">
        <v>6192</v>
      </c>
      <c r="D39" s="325" t="s">
        <v>408</v>
      </c>
      <c r="E39" s="394"/>
      <c r="F39" s="47"/>
      <c r="H39" s="145"/>
      <c r="I39" s="57"/>
      <c r="J39" s="58"/>
      <c r="K39" s="77"/>
      <c r="L39" s="231"/>
      <c r="M39" s="62"/>
      <c r="N39" s="59">
        <v>621</v>
      </c>
      <c r="O39" s="60"/>
    </row>
    <row r="40" spans="1:15" ht="16.5" customHeight="1" x14ac:dyDescent="0.2">
      <c r="A40" s="53">
        <v>1</v>
      </c>
      <c r="B40" s="53">
        <v>9118</v>
      </c>
      <c r="C40" s="85" t="s">
        <v>6193</v>
      </c>
      <c r="D40" s="391"/>
      <c r="E40" s="390"/>
      <c r="F40" s="47"/>
      <c r="H40" s="248" t="s">
        <v>397</v>
      </c>
      <c r="I40" s="205" t="s">
        <v>398</v>
      </c>
      <c r="J40" s="58">
        <v>1</v>
      </c>
      <c r="K40" s="55"/>
      <c r="L40" s="229"/>
      <c r="M40" s="50"/>
      <c r="N40" s="59">
        <v>621</v>
      </c>
      <c r="O40" s="60"/>
    </row>
    <row r="41" spans="1:15" ht="16.5" customHeight="1" x14ac:dyDescent="0.2">
      <c r="A41" s="63">
        <v>1</v>
      </c>
      <c r="B41" s="63" t="s">
        <v>2345</v>
      </c>
      <c r="C41" s="87" t="s">
        <v>6194</v>
      </c>
      <c r="D41" s="391"/>
      <c r="E41" s="390"/>
      <c r="F41" s="47"/>
      <c r="H41" s="236"/>
      <c r="I41" s="69"/>
      <c r="J41" s="70"/>
      <c r="K41" s="359" t="s">
        <v>400</v>
      </c>
      <c r="L41" s="208" t="s">
        <v>398</v>
      </c>
      <c r="M41" s="67">
        <v>0.7</v>
      </c>
      <c r="N41" s="71">
        <v>435</v>
      </c>
      <c r="O41" s="72"/>
    </row>
    <row r="42" spans="1:15" ht="16.5" customHeight="1" x14ac:dyDescent="0.2">
      <c r="A42" s="63">
        <v>1</v>
      </c>
      <c r="B42" s="63" t="s">
        <v>2346</v>
      </c>
      <c r="C42" s="87" t="s">
        <v>6195</v>
      </c>
      <c r="D42" s="246">
        <v>690</v>
      </c>
      <c r="E42" s="23" t="s">
        <v>394</v>
      </c>
      <c r="F42" s="47"/>
      <c r="H42" s="251" t="s">
        <v>397</v>
      </c>
      <c r="I42" s="207" t="s">
        <v>398</v>
      </c>
      <c r="J42" s="70">
        <v>1</v>
      </c>
      <c r="K42" s="360"/>
      <c r="L42" s="209"/>
      <c r="M42" s="75"/>
      <c r="N42" s="71">
        <v>435</v>
      </c>
      <c r="O42" s="72"/>
    </row>
    <row r="43" spans="1:15" ht="16.5" customHeight="1" x14ac:dyDescent="0.2">
      <c r="A43" s="53">
        <v>1</v>
      </c>
      <c r="B43" s="53">
        <v>9119</v>
      </c>
      <c r="C43" s="85" t="s">
        <v>6196</v>
      </c>
      <c r="D43" s="325" t="s">
        <v>409</v>
      </c>
      <c r="E43" s="394"/>
      <c r="F43" s="47"/>
      <c r="H43" s="145"/>
      <c r="I43" s="57"/>
      <c r="J43" s="58"/>
      <c r="K43" s="77"/>
      <c r="L43" s="231"/>
      <c r="M43" s="62"/>
      <c r="N43" s="59">
        <v>683</v>
      </c>
      <c r="O43" s="60"/>
    </row>
    <row r="44" spans="1:15" ht="16.5" customHeight="1" x14ac:dyDescent="0.2">
      <c r="A44" s="53">
        <v>1</v>
      </c>
      <c r="B44" s="53">
        <v>9120</v>
      </c>
      <c r="C44" s="85" t="s">
        <v>6197</v>
      </c>
      <c r="D44" s="391"/>
      <c r="E44" s="390"/>
      <c r="F44" s="47"/>
      <c r="H44" s="248" t="s">
        <v>397</v>
      </c>
      <c r="I44" s="205" t="s">
        <v>398</v>
      </c>
      <c r="J44" s="58">
        <v>1</v>
      </c>
      <c r="K44" s="55"/>
      <c r="L44" s="229"/>
      <c r="M44" s="50"/>
      <c r="N44" s="59">
        <v>683</v>
      </c>
      <c r="O44" s="60"/>
    </row>
    <row r="45" spans="1:15" ht="16.5" customHeight="1" x14ac:dyDescent="0.2">
      <c r="A45" s="63">
        <v>1</v>
      </c>
      <c r="B45" s="63" t="s">
        <v>2347</v>
      </c>
      <c r="C45" s="87" t="s">
        <v>6198</v>
      </c>
      <c r="D45" s="391"/>
      <c r="E45" s="390"/>
      <c r="F45" s="47"/>
      <c r="H45" s="236"/>
      <c r="I45" s="69"/>
      <c r="J45" s="70"/>
      <c r="K45" s="359" t="s">
        <v>400</v>
      </c>
      <c r="L45" s="208" t="s">
        <v>398</v>
      </c>
      <c r="M45" s="67">
        <v>0.7</v>
      </c>
      <c r="N45" s="71">
        <v>478</v>
      </c>
      <c r="O45" s="72"/>
    </row>
    <row r="46" spans="1:15" ht="16.5" customHeight="1" x14ac:dyDescent="0.2">
      <c r="A46" s="63">
        <v>1</v>
      </c>
      <c r="B46" s="63" t="s">
        <v>2348</v>
      </c>
      <c r="C46" s="87" t="s">
        <v>6199</v>
      </c>
      <c r="D46" s="246">
        <v>759</v>
      </c>
      <c r="E46" s="23" t="s">
        <v>394</v>
      </c>
      <c r="F46" s="47"/>
      <c r="H46" s="251" t="s">
        <v>397</v>
      </c>
      <c r="I46" s="207" t="s">
        <v>398</v>
      </c>
      <c r="J46" s="70">
        <v>1</v>
      </c>
      <c r="K46" s="360"/>
      <c r="L46" s="209"/>
      <c r="M46" s="75"/>
      <c r="N46" s="71">
        <v>478</v>
      </c>
      <c r="O46" s="72"/>
    </row>
    <row r="47" spans="1:15" ht="16.5" customHeight="1" x14ac:dyDescent="0.2">
      <c r="A47" s="53">
        <v>1</v>
      </c>
      <c r="B47" s="53">
        <v>9121</v>
      </c>
      <c r="C47" s="85" t="s">
        <v>6200</v>
      </c>
      <c r="D47" s="325" t="s">
        <v>410</v>
      </c>
      <c r="E47" s="394"/>
      <c r="F47" s="47"/>
      <c r="H47" s="145"/>
      <c r="I47" s="57"/>
      <c r="J47" s="58"/>
      <c r="K47" s="77"/>
      <c r="L47" s="231"/>
      <c r="M47" s="62"/>
      <c r="N47" s="59">
        <v>745</v>
      </c>
      <c r="O47" s="60"/>
    </row>
    <row r="48" spans="1:15" ht="16.5" customHeight="1" x14ac:dyDescent="0.2">
      <c r="A48" s="53">
        <v>1</v>
      </c>
      <c r="B48" s="53">
        <v>9122</v>
      </c>
      <c r="C48" s="85" t="s">
        <v>6201</v>
      </c>
      <c r="D48" s="391"/>
      <c r="E48" s="390"/>
      <c r="F48" s="47"/>
      <c r="H48" s="248" t="s">
        <v>397</v>
      </c>
      <c r="I48" s="205" t="s">
        <v>398</v>
      </c>
      <c r="J48" s="58">
        <v>1</v>
      </c>
      <c r="K48" s="55"/>
      <c r="L48" s="229"/>
      <c r="M48" s="50"/>
      <c r="N48" s="59">
        <v>745</v>
      </c>
      <c r="O48" s="60"/>
    </row>
    <row r="49" spans="1:15" ht="16.5" customHeight="1" x14ac:dyDescent="0.2">
      <c r="A49" s="63">
        <v>1</v>
      </c>
      <c r="B49" s="63" t="s">
        <v>2349</v>
      </c>
      <c r="C49" s="87" t="s">
        <v>6202</v>
      </c>
      <c r="D49" s="391"/>
      <c r="E49" s="390"/>
      <c r="F49" s="47"/>
      <c r="H49" s="236"/>
      <c r="I49" s="69"/>
      <c r="J49" s="70"/>
      <c r="K49" s="359" t="s">
        <v>400</v>
      </c>
      <c r="L49" s="208" t="s">
        <v>398</v>
      </c>
      <c r="M49" s="67">
        <v>0.7</v>
      </c>
      <c r="N49" s="71">
        <v>522</v>
      </c>
      <c r="O49" s="72"/>
    </row>
    <row r="50" spans="1:15" ht="16.5" customHeight="1" x14ac:dyDescent="0.2">
      <c r="A50" s="63">
        <v>1</v>
      </c>
      <c r="B50" s="63" t="s">
        <v>2350</v>
      </c>
      <c r="C50" s="87" t="s">
        <v>6203</v>
      </c>
      <c r="D50" s="246">
        <v>828</v>
      </c>
      <c r="E50" s="23" t="s">
        <v>394</v>
      </c>
      <c r="F50" s="47"/>
      <c r="H50" s="251" t="s">
        <v>397</v>
      </c>
      <c r="I50" s="207" t="s">
        <v>398</v>
      </c>
      <c r="J50" s="70">
        <v>1</v>
      </c>
      <c r="K50" s="360"/>
      <c r="L50" s="209"/>
      <c r="M50" s="75"/>
      <c r="N50" s="71">
        <v>522</v>
      </c>
      <c r="O50" s="72"/>
    </row>
    <row r="51" spans="1:15" ht="16.5" customHeight="1" x14ac:dyDescent="0.2">
      <c r="A51" s="53">
        <v>1</v>
      </c>
      <c r="B51" s="53">
        <v>9123</v>
      </c>
      <c r="C51" s="85" t="s">
        <v>6204</v>
      </c>
      <c r="D51" s="325" t="s">
        <v>411</v>
      </c>
      <c r="E51" s="394"/>
      <c r="F51" s="47"/>
      <c r="H51" s="145"/>
      <c r="I51" s="57"/>
      <c r="J51" s="58"/>
      <c r="K51" s="77"/>
      <c r="L51" s="231"/>
      <c r="M51" s="62"/>
      <c r="N51" s="59">
        <v>807</v>
      </c>
      <c r="O51" s="60"/>
    </row>
    <row r="52" spans="1:15" ht="16.5" customHeight="1" x14ac:dyDescent="0.2">
      <c r="A52" s="53">
        <v>1</v>
      </c>
      <c r="B52" s="53">
        <v>9124</v>
      </c>
      <c r="C52" s="85" t="s">
        <v>6205</v>
      </c>
      <c r="D52" s="391"/>
      <c r="E52" s="390"/>
      <c r="F52" s="47"/>
      <c r="H52" s="248" t="s">
        <v>397</v>
      </c>
      <c r="I52" s="205" t="s">
        <v>398</v>
      </c>
      <c r="J52" s="58">
        <v>1</v>
      </c>
      <c r="K52" s="55"/>
      <c r="L52" s="229"/>
      <c r="M52" s="50"/>
      <c r="N52" s="59">
        <v>807</v>
      </c>
      <c r="O52" s="60"/>
    </row>
    <row r="53" spans="1:15" ht="16.5" customHeight="1" x14ac:dyDescent="0.2">
      <c r="A53" s="63">
        <v>1</v>
      </c>
      <c r="B53" s="63" t="s">
        <v>2351</v>
      </c>
      <c r="C53" s="87" t="s">
        <v>6206</v>
      </c>
      <c r="D53" s="391"/>
      <c r="E53" s="390"/>
      <c r="F53" s="47"/>
      <c r="H53" s="236"/>
      <c r="I53" s="69"/>
      <c r="J53" s="70"/>
      <c r="K53" s="359" t="s">
        <v>400</v>
      </c>
      <c r="L53" s="208" t="s">
        <v>398</v>
      </c>
      <c r="M53" s="67">
        <v>0.7</v>
      </c>
      <c r="N53" s="71">
        <v>565</v>
      </c>
      <c r="O53" s="72"/>
    </row>
    <row r="54" spans="1:15" ht="16.5" customHeight="1" x14ac:dyDescent="0.2">
      <c r="A54" s="63">
        <v>1</v>
      </c>
      <c r="B54" s="63" t="s">
        <v>2352</v>
      </c>
      <c r="C54" s="87" t="s">
        <v>6207</v>
      </c>
      <c r="D54" s="246">
        <v>897</v>
      </c>
      <c r="E54" s="23" t="s">
        <v>394</v>
      </c>
      <c r="F54" s="47"/>
      <c r="H54" s="251" t="s">
        <v>397</v>
      </c>
      <c r="I54" s="207" t="s">
        <v>398</v>
      </c>
      <c r="J54" s="70">
        <v>1</v>
      </c>
      <c r="K54" s="360"/>
      <c r="L54" s="209"/>
      <c r="M54" s="75"/>
      <c r="N54" s="71">
        <v>565</v>
      </c>
      <c r="O54" s="72"/>
    </row>
    <row r="55" spans="1:15" ht="16.5" customHeight="1" x14ac:dyDescent="0.2">
      <c r="A55" s="53">
        <v>1</v>
      </c>
      <c r="B55" s="53">
        <v>9125</v>
      </c>
      <c r="C55" s="85" t="s">
        <v>6208</v>
      </c>
      <c r="D55" s="325" t="s">
        <v>412</v>
      </c>
      <c r="E55" s="394"/>
      <c r="F55" s="47"/>
      <c r="H55" s="145"/>
      <c r="I55" s="57"/>
      <c r="J55" s="58"/>
      <c r="K55" s="77"/>
      <c r="L55" s="231"/>
      <c r="M55" s="62"/>
      <c r="N55" s="59">
        <v>869</v>
      </c>
      <c r="O55" s="60"/>
    </row>
    <row r="56" spans="1:15" ht="16.5" customHeight="1" x14ac:dyDescent="0.2">
      <c r="A56" s="53">
        <v>1</v>
      </c>
      <c r="B56" s="53">
        <v>9126</v>
      </c>
      <c r="C56" s="85" t="s">
        <v>6209</v>
      </c>
      <c r="D56" s="391"/>
      <c r="E56" s="390"/>
      <c r="F56" s="47"/>
      <c r="H56" s="248" t="s">
        <v>397</v>
      </c>
      <c r="I56" s="205" t="s">
        <v>398</v>
      </c>
      <c r="J56" s="58">
        <v>1</v>
      </c>
      <c r="K56" s="55"/>
      <c r="L56" s="229"/>
      <c r="M56" s="50"/>
      <c r="N56" s="59">
        <v>869</v>
      </c>
      <c r="O56" s="60"/>
    </row>
    <row r="57" spans="1:15" ht="16.5" customHeight="1" x14ac:dyDescent="0.2">
      <c r="A57" s="63">
        <v>1</v>
      </c>
      <c r="B57" s="63" t="s">
        <v>2353</v>
      </c>
      <c r="C57" s="87" t="s">
        <v>6210</v>
      </c>
      <c r="D57" s="391"/>
      <c r="E57" s="390"/>
      <c r="F57" s="47"/>
      <c r="H57" s="236"/>
      <c r="I57" s="69"/>
      <c r="J57" s="70"/>
      <c r="K57" s="359" t="s">
        <v>400</v>
      </c>
      <c r="L57" s="208" t="s">
        <v>398</v>
      </c>
      <c r="M57" s="67">
        <v>0.7</v>
      </c>
      <c r="N57" s="71">
        <v>608</v>
      </c>
      <c r="O57" s="72"/>
    </row>
    <row r="58" spans="1:15" ht="16.5" customHeight="1" x14ac:dyDescent="0.2">
      <c r="A58" s="63">
        <v>1</v>
      </c>
      <c r="B58" s="63" t="s">
        <v>2354</v>
      </c>
      <c r="C58" s="87" t="s">
        <v>6211</v>
      </c>
      <c r="D58" s="246">
        <v>966</v>
      </c>
      <c r="E58" s="23" t="s">
        <v>394</v>
      </c>
      <c r="F58" s="47"/>
      <c r="H58" s="251" t="s">
        <v>397</v>
      </c>
      <c r="I58" s="207" t="s">
        <v>398</v>
      </c>
      <c r="J58" s="70">
        <v>1</v>
      </c>
      <c r="K58" s="360"/>
      <c r="L58" s="209"/>
      <c r="M58" s="75"/>
      <c r="N58" s="71">
        <v>608</v>
      </c>
      <c r="O58" s="72"/>
    </row>
    <row r="59" spans="1:15" ht="16.5" customHeight="1" x14ac:dyDescent="0.2">
      <c r="A59" s="53">
        <v>1</v>
      </c>
      <c r="B59" s="53">
        <v>9127</v>
      </c>
      <c r="C59" s="85" t="s">
        <v>6212</v>
      </c>
      <c r="D59" s="325" t="s">
        <v>413</v>
      </c>
      <c r="E59" s="394"/>
      <c r="F59" s="47"/>
      <c r="H59" s="145"/>
      <c r="I59" s="57"/>
      <c r="J59" s="58"/>
      <c r="K59" s="77"/>
      <c r="L59" s="231"/>
      <c r="M59" s="62"/>
      <c r="N59" s="59">
        <v>932</v>
      </c>
      <c r="O59" s="60"/>
    </row>
    <row r="60" spans="1:15" ht="16.5" customHeight="1" x14ac:dyDescent="0.2">
      <c r="A60" s="53">
        <v>1</v>
      </c>
      <c r="B60" s="53">
        <v>9128</v>
      </c>
      <c r="C60" s="85" t="s">
        <v>6213</v>
      </c>
      <c r="D60" s="391"/>
      <c r="E60" s="390"/>
      <c r="F60" s="47"/>
      <c r="H60" s="248" t="s">
        <v>397</v>
      </c>
      <c r="I60" s="205" t="s">
        <v>398</v>
      </c>
      <c r="J60" s="58">
        <v>1</v>
      </c>
      <c r="K60" s="55"/>
      <c r="L60" s="229"/>
      <c r="M60" s="50"/>
      <c r="N60" s="59">
        <v>932</v>
      </c>
      <c r="O60" s="60"/>
    </row>
    <row r="61" spans="1:15" ht="16.5" customHeight="1" x14ac:dyDescent="0.2">
      <c r="A61" s="63">
        <v>1</v>
      </c>
      <c r="B61" s="63" t="s">
        <v>2355</v>
      </c>
      <c r="C61" s="87" t="s">
        <v>6214</v>
      </c>
      <c r="D61" s="391"/>
      <c r="E61" s="390"/>
      <c r="F61" s="47"/>
      <c r="H61" s="236"/>
      <c r="I61" s="69"/>
      <c r="J61" s="70"/>
      <c r="K61" s="359" t="s">
        <v>400</v>
      </c>
      <c r="L61" s="208" t="s">
        <v>398</v>
      </c>
      <c r="M61" s="67">
        <v>0.7</v>
      </c>
      <c r="N61" s="71">
        <v>652</v>
      </c>
      <c r="O61" s="72"/>
    </row>
    <row r="62" spans="1:15" ht="16.5" customHeight="1" x14ac:dyDescent="0.2">
      <c r="A62" s="63">
        <v>1</v>
      </c>
      <c r="B62" s="63" t="s">
        <v>2356</v>
      </c>
      <c r="C62" s="87" t="s">
        <v>6215</v>
      </c>
      <c r="D62" s="247">
        <v>1035</v>
      </c>
      <c r="E62" s="176" t="s">
        <v>394</v>
      </c>
      <c r="F62" s="47"/>
      <c r="G62" s="78"/>
      <c r="H62" s="251" t="s">
        <v>397</v>
      </c>
      <c r="I62" s="207" t="s">
        <v>398</v>
      </c>
      <c r="J62" s="70">
        <v>1</v>
      </c>
      <c r="K62" s="360"/>
      <c r="L62" s="209"/>
      <c r="M62" s="75"/>
      <c r="N62" s="71">
        <v>652</v>
      </c>
      <c r="O62" s="72"/>
    </row>
    <row r="63" spans="1:15" ht="16.5" customHeight="1" x14ac:dyDescent="0.2">
      <c r="A63" s="44">
        <v>1</v>
      </c>
      <c r="B63" s="44">
        <v>9129</v>
      </c>
      <c r="C63" s="45" t="s">
        <v>6216</v>
      </c>
      <c r="D63" s="327" t="s">
        <v>414</v>
      </c>
      <c r="E63" s="390"/>
      <c r="F63" s="47"/>
      <c r="G63" s="78"/>
      <c r="H63" s="55"/>
      <c r="I63" s="49"/>
      <c r="J63" s="50"/>
      <c r="K63" s="47"/>
      <c r="N63" s="51">
        <v>994</v>
      </c>
      <c r="O63" s="60"/>
    </row>
    <row r="64" spans="1:15" ht="16.5" customHeight="1" x14ac:dyDescent="0.2">
      <c r="A64" s="53">
        <v>1</v>
      </c>
      <c r="B64" s="53">
        <v>9130</v>
      </c>
      <c r="C64" s="85" t="s">
        <v>6217</v>
      </c>
      <c r="D64" s="391"/>
      <c r="E64" s="390"/>
      <c r="F64" s="47"/>
      <c r="H64" s="248" t="s">
        <v>397</v>
      </c>
      <c r="I64" s="205" t="s">
        <v>398</v>
      </c>
      <c r="J64" s="58">
        <v>1</v>
      </c>
      <c r="K64" s="55"/>
      <c r="L64" s="229"/>
      <c r="M64" s="50"/>
      <c r="N64" s="59">
        <v>994</v>
      </c>
      <c r="O64" s="60"/>
    </row>
    <row r="65" spans="1:15" ht="16.5" customHeight="1" x14ac:dyDescent="0.2">
      <c r="A65" s="63">
        <v>1</v>
      </c>
      <c r="B65" s="63" t="s">
        <v>2357</v>
      </c>
      <c r="C65" s="87" t="s">
        <v>6218</v>
      </c>
      <c r="D65" s="391"/>
      <c r="E65" s="390"/>
      <c r="F65" s="47"/>
      <c r="H65" s="236"/>
      <c r="I65" s="69"/>
      <c r="J65" s="70"/>
      <c r="K65" s="359" t="s">
        <v>400</v>
      </c>
      <c r="L65" s="208" t="s">
        <v>398</v>
      </c>
      <c r="M65" s="67">
        <v>0.7</v>
      </c>
      <c r="N65" s="71">
        <v>696</v>
      </c>
      <c r="O65" s="72"/>
    </row>
    <row r="66" spans="1:15" ht="16.5" customHeight="1" x14ac:dyDescent="0.2">
      <c r="A66" s="63">
        <v>1</v>
      </c>
      <c r="B66" s="63" t="s">
        <v>2358</v>
      </c>
      <c r="C66" s="87" t="s">
        <v>6219</v>
      </c>
      <c r="D66" s="246">
        <v>1104</v>
      </c>
      <c r="E66" s="23" t="s">
        <v>394</v>
      </c>
      <c r="F66" s="47"/>
      <c r="H66" s="251" t="s">
        <v>397</v>
      </c>
      <c r="I66" s="207" t="s">
        <v>398</v>
      </c>
      <c r="J66" s="70">
        <v>1</v>
      </c>
      <c r="K66" s="360"/>
      <c r="L66" s="209"/>
      <c r="M66" s="75"/>
      <c r="N66" s="71">
        <v>696</v>
      </c>
      <c r="O66" s="72"/>
    </row>
    <row r="67" spans="1:15" ht="16.5" customHeight="1" x14ac:dyDescent="0.2">
      <c r="A67" s="53">
        <v>1</v>
      </c>
      <c r="B67" s="53">
        <v>9131</v>
      </c>
      <c r="C67" s="85" t="s">
        <v>6220</v>
      </c>
      <c r="D67" s="325" t="s">
        <v>415</v>
      </c>
      <c r="E67" s="394"/>
      <c r="F67" s="47"/>
      <c r="H67" s="145"/>
      <c r="I67" s="57"/>
      <c r="J67" s="58"/>
      <c r="K67" s="77"/>
      <c r="L67" s="231"/>
      <c r="M67" s="62"/>
      <c r="N67" s="59">
        <v>1056</v>
      </c>
      <c r="O67" s="60"/>
    </row>
    <row r="68" spans="1:15" ht="16.5" customHeight="1" x14ac:dyDescent="0.2">
      <c r="A68" s="53">
        <v>1</v>
      </c>
      <c r="B68" s="53">
        <v>9132</v>
      </c>
      <c r="C68" s="85" t="s">
        <v>6221</v>
      </c>
      <c r="D68" s="391"/>
      <c r="E68" s="390"/>
      <c r="F68" s="47"/>
      <c r="H68" s="248" t="s">
        <v>397</v>
      </c>
      <c r="I68" s="205" t="s">
        <v>398</v>
      </c>
      <c r="J68" s="58">
        <v>1</v>
      </c>
      <c r="K68" s="55"/>
      <c r="L68" s="229"/>
      <c r="M68" s="50"/>
      <c r="N68" s="59">
        <v>1056</v>
      </c>
      <c r="O68" s="60"/>
    </row>
    <row r="69" spans="1:15" ht="16.5" customHeight="1" x14ac:dyDescent="0.2">
      <c r="A69" s="63">
        <v>1</v>
      </c>
      <c r="B69" s="63" t="s">
        <v>2359</v>
      </c>
      <c r="C69" s="87" t="s">
        <v>6222</v>
      </c>
      <c r="D69" s="391"/>
      <c r="E69" s="390"/>
      <c r="F69" s="47"/>
      <c r="H69" s="236"/>
      <c r="I69" s="69"/>
      <c r="J69" s="70"/>
      <c r="K69" s="359" t="s">
        <v>400</v>
      </c>
      <c r="L69" s="208" t="s">
        <v>398</v>
      </c>
      <c r="M69" s="67">
        <v>0.7</v>
      </c>
      <c r="N69" s="71">
        <v>739</v>
      </c>
      <c r="O69" s="72"/>
    </row>
    <row r="70" spans="1:15" ht="16.5" customHeight="1" x14ac:dyDescent="0.2">
      <c r="A70" s="63">
        <v>1</v>
      </c>
      <c r="B70" s="63" t="s">
        <v>2360</v>
      </c>
      <c r="C70" s="87" t="s">
        <v>6223</v>
      </c>
      <c r="D70" s="247">
        <v>1173</v>
      </c>
      <c r="E70" s="135" t="s">
        <v>394</v>
      </c>
      <c r="F70" s="55"/>
      <c r="G70" s="125"/>
      <c r="H70" s="251" t="s">
        <v>397</v>
      </c>
      <c r="I70" s="207" t="s">
        <v>398</v>
      </c>
      <c r="J70" s="70">
        <v>1</v>
      </c>
      <c r="K70" s="360"/>
      <c r="L70" s="209"/>
      <c r="M70" s="75"/>
      <c r="N70" s="71">
        <v>739</v>
      </c>
      <c r="O70" s="79"/>
    </row>
    <row r="71" spans="1:15" ht="16.5" customHeight="1" x14ac:dyDescent="0.2">
      <c r="A71" s="53">
        <v>1</v>
      </c>
      <c r="B71" s="53">
        <v>9133</v>
      </c>
      <c r="C71" s="85" t="s">
        <v>6224</v>
      </c>
      <c r="D71" s="325" t="s">
        <v>416</v>
      </c>
      <c r="E71" s="394"/>
      <c r="F71" s="403" t="s">
        <v>1863</v>
      </c>
      <c r="G71" s="404"/>
      <c r="H71" s="145"/>
      <c r="I71" s="57"/>
      <c r="J71" s="58"/>
      <c r="K71" s="77"/>
      <c r="L71" s="231"/>
      <c r="M71" s="62"/>
      <c r="N71" s="59">
        <v>1118</v>
      </c>
      <c r="O71" s="52" t="s">
        <v>396</v>
      </c>
    </row>
    <row r="72" spans="1:15" ht="16.5" customHeight="1" x14ac:dyDescent="0.2">
      <c r="A72" s="53">
        <v>1</v>
      </c>
      <c r="B72" s="53">
        <v>9134</v>
      </c>
      <c r="C72" s="85" t="s">
        <v>6225</v>
      </c>
      <c r="D72" s="391"/>
      <c r="E72" s="390"/>
      <c r="F72" s="405"/>
      <c r="G72" s="404"/>
      <c r="H72" s="248" t="s">
        <v>397</v>
      </c>
      <c r="I72" s="205" t="s">
        <v>398</v>
      </c>
      <c r="J72" s="58">
        <v>1</v>
      </c>
      <c r="K72" s="55"/>
      <c r="L72" s="229"/>
      <c r="M72" s="50"/>
      <c r="N72" s="59">
        <v>1118</v>
      </c>
      <c r="O72" s="60"/>
    </row>
    <row r="73" spans="1:15" ht="16.5" customHeight="1" x14ac:dyDescent="0.2">
      <c r="A73" s="63">
        <v>1</v>
      </c>
      <c r="B73" s="63" t="s">
        <v>2361</v>
      </c>
      <c r="C73" s="87" t="s">
        <v>6226</v>
      </c>
      <c r="D73" s="391"/>
      <c r="E73" s="390"/>
      <c r="F73" s="406"/>
      <c r="G73" s="407"/>
      <c r="H73" s="236"/>
      <c r="I73" s="69"/>
      <c r="J73" s="70"/>
      <c r="K73" s="359" t="s">
        <v>400</v>
      </c>
      <c r="L73" s="208" t="s">
        <v>398</v>
      </c>
      <c r="M73" s="67">
        <v>0.7</v>
      </c>
      <c r="N73" s="71">
        <v>783</v>
      </c>
      <c r="O73" s="72"/>
    </row>
    <row r="74" spans="1:15" ht="16.5" customHeight="1" x14ac:dyDescent="0.2">
      <c r="A74" s="63">
        <v>1</v>
      </c>
      <c r="B74" s="63" t="s">
        <v>2362</v>
      </c>
      <c r="C74" s="87" t="s">
        <v>6227</v>
      </c>
      <c r="D74" s="246">
        <v>1242</v>
      </c>
      <c r="E74" s="23" t="s">
        <v>394</v>
      </c>
      <c r="F74" s="240" t="s">
        <v>398</v>
      </c>
      <c r="G74" s="223">
        <v>0.9</v>
      </c>
      <c r="H74" s="251" t="s">
        <v>397</v>
      </c>
      <c r="I74" s="207" t="s">
        <v>398</v>
      </c>
      <c r="J74" s="70">
        <v>1</v>
      </c>
      <c r="K74" s="360"/>
      <c r="L74" s="209"/>
      <c r="M74" s="75"/>
      <c r="N74" s="71">
        <v>783</v>
      </c>
      <c r="O74" s="72"/>
    </row>
    <row r="75" spans="1:15" ht="16.5" customHeight="1" x14ac:dyDescent="0.2">
      <c r="A75" s="53">
        <v>1</v>
      </c>
      <c r="B75" s="53">
        <v>9135</v>
      </c>
      <c r="C75" s="85" t="s">
        <v>6228</v>
      </c>
      <c r="D75" s="325" t="s">
        <v>417</v>
      </c>
      <c r="E75" s="394"/>
      <c r="F75" s="47"/>
      <c r="H75" s="145"/>
      <c r="I75" s="57"/>
      <c r="J75" s="58"/>
      <c r="K75" s="77"/>
      <c r="L75" s="231"/>
      <c r="M75" s="62"/>
      <c r="N75" s="59">
        <v>1180</v>
      </c>
      <c r="O75" s="60"/>
    </row>
    <row r="76" spans="1:15" ht="16.5" customHeight="1" x14ac:dyDescent="0.2">
      <c r="A76" s="53">
        <v>1</v>
      </c>
      <c r="B76" s="53">
        <v>9136</v>
      </c>
      <c r="C76" s="85" t="s">
        <v>6229</v>
      </c>
      <c r="D76" s="391"/>
      <c r="E76" s="390"/>
      <c r="F76" s="47"/>
      <c r="H76" s="248" t="s">
        <v>397</v>
      </c>
      <c r="I76" s="205" t="s">
        <v>398</v>
      </c>
      <c r="J76" s="58">
        <v>1</v>
      </c>
      <c r="K76" s="55"/>
      <c r="L76" s="229"/>
      <c r="M76" s="50"/>
      <c r="N76" s="59">
        <v>1180</v>
      </c>
      <c r="O76" s="60"/>
    </row>
    <row r="77" spans="1:15" ht="16.5" customHeight="1" x14ac:dyDescent="0.2">
      <c r="A77" s="63">
        <v>1</v>
      </c>
      <c r="B77" s="63" t="s">
        <v>2363</v>
      </c>
      <c r="C77" s="87" t="s">
        <v>6230</v>
      </c>
      <c r="D77" s="391"/>
      <c r="E77" s="390"/>
      <c r="F77" s="47"/>
      <c r="H77" s="236"/>
      <c r="I77" s="69"/>
      <c r="J77" s="70"/>
      <c r="K77" s="359" t="s">
        <v>400</v>
      </c>
      <c r="L77" s="208" t="s">
        <v>398</v>
      </c>
      <c r="M77" s="67">
        <v>0.7</v>
      </c>
      <c r="N77" s="71">
        <v>826</v>
      </c>
      <c r="O77" s="72"/>
    </row>
    <row r="78" spans="1:15" ht="16.5" customHeight="1" x14ac:dyDescent="0.2">
      <c r="A78" s="63">
        <v>1</v>
      </c>
      <c r="B78" s="63" t="s">
        <v>2364</v>
      </c>
      <c r="C78" s="87" t="s">
        <v>6231</v>
      </c>
      <c r="D78" s="246">
        <v>1311</v>
      </c>
      <c r="E78" s="23" t="s">
        <v>394</v>
      </c>
      <c r="F78" s="47"/>
      <c r="H78" s="251" t="s">
        <v>397</v>
      </c>
      <c r="I78" s="207" t="s">
        <v>398</v>
      </c>
      <c r="J78" s="70">
        <v>1</v>
      </c>
      <c r="K78" s="360"/>
      <c r="L78" s="209"/>
      <c r="M78" s="75"/>
      <c r="N78" s="71">
        <v>826</v>
      </c>
      <c r="O78" s="72"/>
    </row>
    <row r="79" spans="1:15" ht="16.5" customHeight="1" x14ac:dyDescent="0.2">
      <c r="A79" s="53">
        <v>1</v>
      </c>
      <c r="B79" s="53">
        <v>9137</v>
      </c>
      <c r="C79" s="85" t="s">
        <v>6232</v>
      </c>
      <c r="D79" s="325" t="s">
        <v>418</v>
      </c>
      <c r="E79" s="394"/>
      <c r="F79" s="47"/>
      <c r="H79" s="145"/>
      <c r="I79" s="57"/>
      <c r="J79" s="58"/>
      <c r="K79" s="77"/>
      <c r="L79" s="231"/>
      <c r="M79" s="62"/>
      <c r="N79" s="59">
        <v>1242</v>
      </c>
      <c r="O79" s="60"/>
    </row>
    <row r="80" spans="1:15" ht="16.5" customHeight="1" x14ac:dyDescent="0.2">
      <c r="A80" s="53">
        <v>1</v>
      </c>
      <c r="B80" s="53">
        <v>9138</v>
      </c>
      <c r="C80" s="85" t="s">
        <v>6233</v>
      </c>
      <c r="D80" s="391"/>
      <c r="E80" s="390"/>
      <c r="F80" s="47"/>
      <c r="H80" s="248" t="s">
        <v>397</v>
      </c>
      <c r="I80" s="205" t="s">
        <v>398</v>
      </c>
      <c r="J80" s="58">
        <v>1</v>
      </c>
      <c r="K80" s="55"/>
      <c r="L80" s="229"/>
      <c r="M80" s="50"/>
      <c r="N80" s="59">
        <v>1242</v>
      </c>
      <c r="O80" s="60"/>
    </row>
    <row r="81" spans="1:15" ht="16.5" customHeight="1" x14ac:dyDescent="0.2">
      <c r="A81" s="63">
        <v>1</v>
      </c>
      <c r="B81" s="63" t="s">
        <v>2365</v>
      </c>
      <c r="C81" s="87" t="s">
        <v>6234</v>
      </c>
      <c r="D81" s="391"/>
      <c r="E81" s="390"/>
      <c r="F81" s="47"/>
      <c r="H81" s="236"/>
      <c r="I81" s="69"/>
      <c r="J81" s="70"/>
      <c r="K81" s="359" t="s">
        <v>400</v>
      </c>
      <c r="L81" s="208" t="s">
        <v>398</v>
      </c>
      <c r="M81" s="67">
        <v>0.7</v>
      </c>
      <c r="N81" s="71">
        <v>869</v>
      </c>
      <c r="O81" s="72"/>
    </row>
    <row r="82" spans="1:15" ht="16.5" customHeight="1" x14ac:dyDescent="0.2">
      <c r="A82" s="63">
        <v>1</v>
      </c>
      <c r="B82" s="63" t="s">
        <v>2366</v>
      </c>
      <c r="C82" s="87" t="s">
        <v>6235</v>
      </c>
      <c r="D82" s="246">
        <v>1380</v>
      </c>
      <c r="E82" s="23" t="s">
        <v>394</v>
      </c>
      <c r="F82" s="47"/>
      <c r="H82" s="251" t="s">
        <v>397</v>
      </c>
      <c r="I82" s="207" t="s">
        <v>398</v>
      </c>
      <c r="J82" s="70">
        <v>1</v>
      </c>
      <c r="K82" s="360"/>
      <c r="L82" s="209"/>
      <c r="M82" s="75"/>
      <c r="N82" s="71">
        <v>869</v>
      </c>
      <c r="O82" s="72"/>
    </row>
    <row r="83" spans="1:15" ht="16.5" customHeight="1" x14ac:dyDescent="0.2">
      <c r="A83" s="53">
        <v>1</v>
      </c>
      <c r="B83" s="53">
        <v>9139</v>
      </c>
      <c r="C83" s="85" t="s">
        <v>6236</v>
      </c>
      <c r="D83" s="325" t="s">
        <v>419</v>
      </c>
      <c r="E83" s="394"/>
      <c r="F83" s="47"/>
      <c r="H83" s="145"/>
      <c r="I83" s="57"/>
      <c r="J83" s="58"/>
      <c r="K83" s="77"/>
      <c r="L83" s="231"/>
      <c r="M83" s="62"/>
      <c r="N83" s="59">
        <v>1304</v>
      </c>
      <c r="O83" s="60"/>
    </row>
    <row r="84" spans="1:15" ht="16.5" customHeight="1" x14ac:dyDescent="0.2">
      <c r="A84" s="53">
        <v>1</v>
      </c>
      <c r="B84" s="53">
        <v>9140</v>
      </c>
      <c r="C84" s="85" t="s">
        <v>6237</v>
      </c>
      <c r="D84" s="391"/>
      <c r="E84" s="390"/>
      <c r="F84" s="47"/>
      <c r="H84" s="248" t="s">
        <v>397</v>
      </c>
      <c r="I84" s="205" t="s">
        <v>398</v>
      </c>
      <c r="J84" s="58">
        <v>1</v>
      </c>
      <c r="K84" s="55"/>
      <c r="L84" s="229"/>
      <c r="M84" s="50"/>
      <c r="N84" s="59">
        <v>1304</v>
      </c>
      <c r="O84" s="60"/>
    </row>
    <row r="85" spans="1:15" ht="16.5" customHeight="1" x14ac:dyDescent="0.2">
      <c r="A85" s="63">
        <v>1</v>
      </c>
      <c r="B85" s="63" t="s">
        <v>2367</v>
      </c>
      <c r="C85" s="87" t="s">
        <v>6238</v>
      </c>
      <c r="D85" s="391"/>
      <c r="E85" s="390"/>
      <c r="F85" s="47"/>
      <c r="H85" s="236"/>
      <c r="I85" s="69"/>
      <c r="J85" s="70"/>
      <c r="K85" s="359" t="s">
        <v>400</v>
      </c>
      <c r="L85" s="208" t="s">
        <v>398</v>
      </c>
      <c r="M85" s="67">
        <v>0.7</v>
      </c>
      <c r="N85" s="71">
        <v>913</v>
      </c>
      <c r="O85" s="72"/>
    </row>
    <row r="86" spans="1:15" ht="16.5" customHeight="1" x14ac:dyDescent="0.2">
      <c r="A86" s="63">
        <v>1</v>
      </c>
      <c r="B86" s="63" t="s">
        <v>2368</v>
      </c>
      <c r="C86" s="87" t="s">
        <v>6239</v>
      </c>
      <c r="D86" s="246">
        <v>1449</v>
      </c>
      <c r="E86" s="23" t="s">
        <v>394</v>
      </c>
      <c r="F86" s="47"/>
      <c r="H86" s="251" t="s">
        <v>397</v>
      </c>
      <c r="I86" s="207" t="s">
        <v>398</v>
      </c>
      <c r="J86" s="70">
        <v>1</v>
      </c>
      <c r="K86" s="360"/>
      <c r="L86" s="209"/>
      <c r="M86" s="75"/>
      <c r="N86" s="71">
        <v>913</v>
      </c>
      <c r="O86" s="72"/>
    </row>
    <row r="87" spans="1:15" ht="16.5" customHeight="1" x14ac:dyDescent="0.2">
      <c r="A87" s="53">
        <v>1</v>
      </c>
      <c r="B87" s="53">
        <v>9141</v>
      </c>
      <c r="C87" s="85" t="s">
        <v>6240</v>
      </c>
      <c r="D87" s="325" t="s">
        <v>420</v>
      </c>
      <c r="E87" s="394"/>
      <c r="F87" s="47"/>
      <c r="H87" s="145"/>
      <c r="I87" s="57"/>
      <c r="J87" s="58"/>
      <c r="K87" s="77"/>
      <c r="L87" s="231"/>
      <c r="M87" s="62"/>
      <c r="N87" s="59">
        <v>1366</v>
      </c>
      <c r="O87" s="60"/>
    </row>
    <row r="88" spans="1:15" ht="16.5" customHeight="1" x14ac:dyDescent="0.2">
      <c r="A88" s="53">
        <v>1</v>
      </c>
      <c r="B88" s="53">
        <v>9142</v>
      </c>
      <c r="C88" s="85" t="s">
        <v>6241</v>
      </c>
      <c r="D88" s="391"/>
      <c r="E88" s="390"/>
      <c r="F88" s="47"/>
      <c r="H88" s="248" t="s">
        <v>397</v>
      </c>
      <c r="I88" s="205" t="s">
        <v>398</v>
      </c>
      <c r="J88" s="58">
        <v>1</v>
      </c>
      <c r="K88" s="55"/>
      <c r="L88" s="229"/>
      <c r="M88" s="50"/>
      <c r="N88" s="59">
        <v>1366</v>
      </c>
      <c r="O88" s="60"/>
    </row>
    <row r="89" spans="1:15" ht="16.5" customHeight="1" x14ac:dyDescent="0.2">
      <c r="A89" s="63">
        <v>1</v>
      </c>
      <c r="B89" s="63" t="s">
        <v>2369</v>
      </c>
      <c r="C89" s="87" t="s">
        <v>6242</v>
      </c>
      <c r="D89" s="391"/>
      <c r="E89" s="390"/>
      <c r="F89" s="47"/>
      <c r="H89" s="236"/>
      <c r="I89" s="69"/>
      <c r="J89" s="70"/>
      <c r="K89" s="359" t="s">
        <v>400</v>
      </c>
      <c r="L89" s="208" t="s">
        <v>398</v>
      </c>
      <c r="M89" s="67">
        <v>0.7</v>
      </c>
      <c r="N89" s="71">
        <v>956</v>
      </c>
      <c r="O89" s="72"/>
    </row>
    <row r="90" spans="1:15" ht="16.5" customHeight="1" x14ac:dyDescent="0.2">
      <c r="A90" s="63">
        <v>1</v>
      </c>
      <c r="B90" s="63" t="s">
        <v>2370</v>
      </c>
      <c r="C90" s="87" t="s">
        <v>6243</v>
      </c>
      <c r="D90" s="247">
        <v>1518</v>
      </c>
      <c r="E90" s="176" t="s">
        <v>394</v>
      </c>
      <c r="F90" s="55"/>
      <c r="G90" s="49"/>
      <c r="H90" s="251" t="s">
        <v>397</v>
      </c>
      <c r="I90" s="207" t="s">
        <v>398</v>
      </c>
      <c r="J90" s="70">
        <v>1</v>
      </c>
      <c r="K90" s="360"/>
      <c r="L90" s="209"/>
      <c r="M90" s="75"/>
      <c r="N90" s="71">
        <v>956</v>
      </c>
      <c r="O90" s="79"/>
    </row>
    <row r="91" spans="1:15" ht="16.5" customHeight="1" x14ac:dyDescent="0.2"/>
    <row r="92" spans="1:15" ht="16.5" customHeight="1" x14ac:dyDescent="0.2"/>
  </sheetData>
  <mergeCells count="44">
    <mergeCell ref="D79:E81"/>
    <mergeCell ref="K81:K82"/>
    <mergeCell ref="D83:E85"/>
    <mergeCell ref="K85:K86"/>
    <mergeCell ref="D87:E89"/>
    <mergeCell ref="K89:K90"/>
    <mergeCell ref="D75:E77"/>
    <mergeCell ref="K77:K78"/>
    <mergeCell ref="D55:E57"/>
    <mergeCell ref="K57:K58"/>
    <mergeCell ref="D59:E61"/>
    <mergeCell ref="K61:K62"/>
    <mergeCell ref="D63:E65"/>
    <mergeCell ref="K65:K66"/>
    <mergeCell ref="D67:E69"/>
    <mergeCell ref="K69:K70"/>
    <mergeCell ref="D71:E73"/>
    <mergeCell ref="F71:G73"/>
    <mergeCell ref="K73:K74"/>
    <mergeCell ref="D43:E45"/>
    <mergeCell ref="K45:K46"/>
    <mergeCell ref="D47:E49"/>
    <mergeCell ref="K49:K50"/>
    <mergeCell ref="D51:E53"/>
    <mergeCell ref="K53:K54"/>
    <mergeCell ref="D31:E33"/>
    <mergeCell ref="K33:K34"/>
    <mergeCell ref="D35:E37"/>
    <mergeCell ref="K37:K38"/>
    <mergeCell ref="D39:E41"/>
    <mergeCell ref="K41:K42"/>
    <mergeCell ref="D19:E21"/>
    <mergeCell ref="K21:K22"/>
    <mergeCell ref="D23:E25"/>
    <mergeCell ref="K25:K26"/>
    <mergeCell ref="D27:E29"/>
    <mergeCell ref="K29:K30"/>
    <mergeCell ref="D15:E17"/>
    <mergeCell ref="K17:K18"/>
    <mergeCell ref="D7:E9"/>
    <mergeCell ref="F7:G9"/>
    <mergeCell ref="K9:K10"/>
    <mergeCell ref="D11:E13"/>
    <mergeCell ref="K13:K14"/>
  </mergeCells>
  <phoneticPr fontId="1"/>
  <printOptions horizontalCentered="1"/>
  <pageMargins left="0.70866141732283472" right="0.70866141732283472" top="0.74803149606299213" bottom="0.74803149606299213" header="0.31496062992125984" footer="0.31496062992125984"/>
  <pageSetup paperSize="9" scale="62" fitToHeight="0" orientation="portrait" r:id="rId1"/>
  <headerFooter>
    <oddFooter>&amp;C&amp;"ＭＳ Ｐゴシック"&amp;14&amp;P</oddFooter>
  </headerFooter>
  <rowBreaks count="1" manualBreakCount="1">
    <brk id="70" max="1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26"/>
  <sheetViews>
    <sheetView view="pageBreakPreview" topLeftCell="A123"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37.44140625" style="23" customWidth="1"/>
    <col min="4" max="4" width="4.88671875" style="23" customWidth="1"/>
    <col min="5" max="5" width="4.88671875" style="25" customWidth="1"/>
    <col min="6" max="6" width="4.109375" style="25" customWidth="1"/>
    <col min="7" max="7" width="4.44140625" style="25" bestFit="1" customWidth="1"/>
    <col min="8" max="8" width="26" style="25" customWidth="1"/>
    <col min="9" max="9" width="2.44140625" style="25" customWidth="1"/>
    <col min="10" max="10" width="5.44140625" style="26" bestFit="1" customWidth="1"/>
    <col min="11" max="11" width="2.44140625" style="25" customWidth="1"/>
    <col min="12" max="12" width="3.88671875" style="25" customWidth="1"/>
    <col min="13" max="13" width="4.44140625" style="26" bestFit="1" customWidth="1"/>
    <col min="14" max="14" width="17.88671875" style="25" customWidth="1"/>
    <col min="15" max="15" width="2.44140625" style="228" customWidth="1"/>
    <col min="16" max="16" width="4.44140625" style="26" bestFit="1" customWidth="1"/>
    <col min="17" max="17" width="7.109375" style="28" customWidth="1"/>
    <col min="18" max="18" width="8.6640625" style="29" customWidth="1"/>
    <col min="19" max="16384" width="8.88671875" style="25"/>
  </cols>
  <sheetData>
    <row r="1" spans="1:18" ht="17.100000000000001" customHeight="1" x14ac:dyDescent="0.2"/>
    <row r="2" spans="1:18" ht="17.100000000000001" customHeight="1" x14ac:dyDescent="0.2"/>
    <row r="3" spans="1:18" ht="17.100000000000001" customHeight="1" x14ac:dyDescent="0.2"/>
    <row r="4" spans="1:18" ht="17.100000000000001" customHeight="1" x14ac:dyDescent="0.2">
      <c r="B4" s="30" t="s">
        <v>2714</v>
      </c>
      <c r="D4" s="81"/>
    </row>
    <row r="5" spans="1:18" ht="16.5" customHeight="1" x14ac:dyDescent="0.2">
      <c r="A5" s="31" t="s">
        <v>386</v>
      </c>
      <c r="B5" s="32"/>
      <c r="C5" s="33" t="s">
        <v>387</v>
      </c>
      <c r="D5" s="34" t="s">
        <v>388</v>
      </c>
      <c r="E5" s="34"/>
      <c r="F5" s="34"/>
      <c r="G5" s="34"/>
      <c r="H5" s="34"/>
      <c r="I5" s="34"/>
      <c r="J5" s="35"/>
      <c r="K5" s="34"/>
      <c r="L5" s="34"/>
      <c r="M5" s="35"/>
      <c r="N5" s="34"/>
      <c r="O5" s="34"/>
      <c r="P5" s="35"/>
      <c r="Q5" s="36" t="s">
        <v>389</v>
      </c>
      <c r="R5" s="33" t="s">
        <v>390</v>
      </c>
    </row>
    <row r="6" spans="1:18" ht="16.5" customHeight="1" x14ac:dyDescent="0.2">
      <c r="A6" s="37" t="s">
        <v>391</v>
      </c>
      <c r="B6" s="37" t="s">
        <v>392</v>
      </c>
      <c r="C6" s="38"/>
      <c r="D6" s="40"/>
      <c r="E6" s="40"/>
      <c r="F6" s="40"/>
      <c r="G6" s="40"/>
      <c r="H6" s="40"/>
      <c r="I6" s="40"/>
      <c r="J6" s="41"/>
      <c r="K6" s="40"/>
      <c r="L6" s="40"/>
      <c r="M6" s="41"/>
      <c r="N6" s="40"/>
      <c r="O6" s="201"/>
      <c r="P6" s="41"/>
      <c r="Q6" s="42" t="s">
        <v>393</v>
      </c>
      <c r="R6" s="43" t="s">
        <v>394</v>
      </c>
    </row>
    <row r="7" spans="1:18" ht="16.5" customHeight="1" x14ac:dyDescent="0.2">
      <c r="A7" s="44">
        <v>1</v>
      </c>
      <c r="B7" s="44">
        <v>9143</v>
      </c>
      <c r="C7" s="45" t="s">
        <v>6244</v>
      </c>
      <c r="D7" s="327" t="s">
        <v>421</v>
      </c>
      <c r="E7" s="390"/>
      <c r="F7" s="327" t="s">
        <v>1863</v>
      </c>
      <c r="G7" s="402"/>
      <c r="H7" s="55"/>
      <c r="I7" s="49"/>
      <c r="J7" s="50"/>
      <c r="K7" s="47" t="s">
        <v>422</v>
      </c>
      <c r="M7" s="223"/>
      <c r="N7" s="47"/>
      <c r="Q7" s="84">
        <v>119</v>
      </c>
      <c r="R7" s="52" t="s">
        <v>396</v>
      </c>
    </row>
    <row r="8" spans="1:18" ht="16.5" customHeight="1" x14ac:dyDescent="0.2">
      <c r="A8" s="53">
        <v>1</v>
      </c>
      <c r="B8" s="53">
        <v>9144</v>
      </c>
      <c r="C8" s="85" t="s">
        <v>6245</v>
      </c>
      <c r="D8" s="391"/>
      <c r="E8" s="390"/>
      <c r="F8" s="337"/>
      <c r="G8" s="402"/>
      <c r="H8" s="248" t="s">
        <v>397</v>
      </c>
      <c r="I8" s="205" t="s">
        <v>398</v>
      </c>
      <c r="J8" s="58">
        <v>1</v>
      </c>
      <c r="K8" s="240" t="s">
        <v>398</v>
      </c>
      <c r="L8" s="26">
        <v>0.25</v>
      </c>
      <c r="M8" s="328" t="s">
        <v>423</v>
      </c>
      <c r="N8" s="55"/>
      <c r="O8" s="229"/>
      <c r="P8" s="50"/>
      <c r="Q8" s="86">
        <v>119</v>
      </c>
      <c r="R8" s="60"/>
    </row>
    <row r="9" spans="1:18" ht="16.5" customHeight="1" x14ac:dyDescent="0.2">
      <c r="A9" s="63">
        <v>1</v>
      </c>
      <c r="B9" s="63" t="s">
        <v>2371</v>
      </c>
      <c r="C9" s="87" t="s">
        <v>6246</v>
      </c>
      <c r="D9" s="391"/>
      <c r="E9" s="390"/>
      <c r="F9" s="337"/>
      <c r="G9" s="402"/>
      <c r="H9" s="236"/>
      <c r="I9" s="69"/>
      <c r="J9" s="70"/>
      <c r="K9" s="47"/>
      <c r="M9" s="390"/>
      <c r="N9" s="359" t="s">
        <v>400</v>
      </c>
      <c r="O9" s="208" t="s">
        <v>398</v>
      </c>
      <c r="P9" s="67">
        <v>0.7</v>
      </c>
      <c r="Q9" s="91">
        <v>83</v>
      </c>
      <c r="R9" s="72"/>
    </row>
    <row r="10" spans="1:18" ht="16.5" customHeight="1" x14ac:dyDescent="0.2">
      <c r="A10" s="63">
        <v>1</v>
      </c>
      <c r="B10" s="63" t="s">
        <v>2372</v>
      </c>
      <c r="C10" s="87" t="s">
        <v>6247</v>
      </c>
      <c r="D10" s="246">
        <v>106</v>
      </c>
      <c r="E10" s="23" t="s">
        <v>394</v>
      </c>
      <c r="F10" s="240" t="s">
        <v>398</v>
      </c>
      <c r="G10" s="223">
        <v>0.9</v>
      </c>
      <c r="H10" s="251" t="s">
        <v>397</v>
      </c>
      <c r="I10" s="207" t="s">
        <v>398</v>
      </c>
      <c r="J10" s="70">
        <v>1</v>
      </c>
      <c r="K10" s="47"/>
      <c r="N10" s="360"/>
      <c r="O10" s="209"/>
      <c r="P10" s="75"/>
      <c r="Q10" s="91">
        <v>83</v>
      </c>
      <c r="R10" s="72"/>
    </row>
    <row r="11" spans="1:18" ht="16.5" customHeight="1" x14ac:dyDescent="0.2">
      <c r="A11" s="53">
        <v>1</v>
      </c>
      <c r="B11" s="53">
        <v>9145</v>
      </c>
      <c r="C11" s="85" t="s">
        <v>6248</v>
      </c>
      <c r="D11" s="325" t="s">
        <v>424</v>
      </c>
      <c r="E11" s="394"/>
      <c r="F11" s="47"/>
      <c r="H11" s="145"/>
      <c r="I11" s="57"/>
      <c r="J11" s="58"/>
      <c r="K11" s="47"/>
      <c r="N11" s="77"/>
      <c r="O11" s="231"/>
      <c r="P11" s="62"/>
      <c r="Q11" s="86">
        <v>221</v>
      </c>
      <c r="R11" s="60"/>
    </row>
    <row r="12" spans="1:18" ht="16.5" customHeight="1" x14ac:dyDescent="0.2">
      <c r="A12" s="53">
        <v>1</v>
      </c>
      <c r="B12" s="53">
        <v>9146</v>
      </c>
      <c r="C12" s="85" t="s">
        <v>6249</v>
      </c>
      <c r="D12" s="391"/>
      <c r="E12" s="390"/>
      <c r="F12" s="47"/>
      <c r="H12" s="248" t="s">
        <v>397</v>
      </c>
      <c r="I12" s="205" t="s">
        <v>398</v>
      </c>
      <c r="J12" s="58">
        <v>1</v>
      </c>
      <c r="K12" s="47"/>
      <c r="N12" s="55"/>
      <c r="O12" s="229"/>
      <c r="P12" s="50"/>
      <c r="Q12" s="86">
        <v>221</v>
      </c>
      <c r="R12" s="60"/>
    </row>
    <row r="13" spans="1:18" ht="16.5" customHeight="1" x14ac:dyDescent="0.2">
      <c r="A13" s="63">
        <v>1</v>
      </c>
      <c r="B13" s="63" t="s">
        <v>2373</v>
      </c>
      <c r="C13" s="87" t="s">
        <v>6250</v>
      </c>
      <c r="D13" s="391"/>
      <c r="E13" s="390"/>
      <c r="F13" s="47"/>
      <c r="H13" s="236"/>
      <c r="I13" s="69"/>
      <c r="J13" s="70"/>
      <c r="K13" s="47"/>
      <c r="N13" s="359" t="s">
        <v>400</v>
      </c>
      <c r="O13" s="208" t="s">
        <v>398</v>
      </c>
      <c r="P13" s="67">
        <v>0.7</v>
      </c>
      <c r="Q13" s="91">
        <v>155</v>
      </c>
      <c r="R13" s="72"/>
    </row>
    <row r="14" spans="1:18" ht="16.5" customHeight="1" x14ac:dyDescent="0.2">
      <c r="A14" s="63">
        <v>1</v>
      </c>
      <c r="B14" s="63" t="s">
        <v>2374</v>
      </c>
      <c r="C14" s="87" t="s">
        <v>6251</v>
      </c>
      <c r="D14" s="246">
        <v>197</v>
      </c>
      <c r="E14" s="23" t="s">
        <v>394</v>
      </c>
      <c r="F14" s="47"/>
      <c r="H14" s="251" t="s">
        <v>397</v>
      </c>
      <c r="I14" s="207" t="s">
        <v>398</v>
      </c>
      <c r="J14" s="70">
        <v>1</v>
      </c>
      <c r="K14" s="47"/>
      <c r="N14" s="360"/>
      <c r="O14" s="209"/>
      <c r="P14" s="75"/>
      <c r="Q14" s="91">
        <v>155</v>
      </c>
      <c r="R14" s="72"/>
    </row>
    <row r="15" spans="1:18" ht="16.5" customHeight="1" x14ac:dyDescent="0.2">
      <c r="A15" s="53">
        <v>1</v>
      </c>
      <c r="B15" s="53">
        <v>9147</v>
      </c>
      <c r="C15" s="85" t="s">
        <v>6252</v>
      </c>
      <c r="D15" s="325" t="s">
        <v>425</v>
      </c>
      <c r="E15" s="394"/>
      <c r="F15" s="47"/>
      <c r="H15" s="145"/>
      <c r="I15" s="57"/>
      <c r="J15" s="58"/>
      <c r="K15" s="47"/>
      <c r="N15" s="77"/>
      <c r="O15" s="231"/>
      <c r="P15" s="62"/>
      <c r="Q15" s="86">
        <v>310</v>
      </c>
      <c r="R15" s="60"/>
    </row>
    <row r="16" spans="1:18" ht="16.5" customHeight="1" x14ac:dyDescent="0.2">
      <c r="A16" s="53">
        <v>1</v>
      </c>
      <c r="B16" s="53">
        <v>9148</v>
      </c>
      <c r="C16" s="85" t="s">
        <v>6253</v>
      </c>
      <c r="D16" s="391"/>
      <c r="E16" s="390"/>
      <c r="F16" s="47"/>
      <c r="H16" s="248" t="s">
        <v>397</v>
      </c>
      <c r="I16" s="205" t="s">
        <v>398</v>
      </c>
      <c r="J16" s="58">
        <v>1</v>
      </c>
      <c r="K16" s="47"/>
      <c r="N16" s="55"/>
      <c r="O16" s="229"/>
      <c r="P16" s="50"/>
      <c r="Q16" s="86">
        <v>310</v>
      </c>
      <c r="R16" s="60"/>
    </row>
    <row r="17" spans="1:18" ht="16.5" customHeight="1" x14ac:dyDescent="0.2">
      <c r="A17" s="63">
        <v>1</v>
      </c>
      <c r="B17" s="63" t="s">
        <v>2375</v>
      </c>
      <c r="C17" s="87" t="s">
        <v>6254</v>
      </c>
      <c r="D17" s="391"/>
      <c r="E17" s="390"/>
      <c r="F17" s="47"/>
      <c r="H17" s="236"/>
      <c r="I17" s="69"/>
      <c r="J17" s="70"/>
      <c r="K17" s="47"/>
      <c r="N17" s="359" t="s">
        <v>400</v>
      </c>
      <c r="O17" s="208" t="s">
        <v>398</v>
      </c>
      <c r="P17" s="67">
        <v>0.7</v>
      </c>
      <c r="Q17" s="91">
        <v>217</v>
      </c>
      <c r="R17" s="72"/>
    </row>
    <row r="18" spans="1:18" ht="16.5" customHeight="1" x14ac:dyDescent="0.2">
      <c r="A18" s="63">
        <v>1</v>
      </c>
      <c r="B18" s="63" t="s">
        <v>2376</v>
      </c>
      <c r="C18" s="87" t="s">
        <v>6255</v>
      </c>
      <c r="D18" s="246">
        <v>275</v>
      </c>
      <c r="E18" s="23" t="s">
        <v>394</v>
      </c>
      <c r="F18" s="47"/>
      <c r="H18" s="251" t="s">
        <v>397</v>
      </c>
      <c r="I18" s="207" t="s">
        <v>398</v>
      </c>
      <c r="J18" s="70">
        <v>1</v>
      </c>
      <c r="K18" s="47"/>
      <c r="N18" s="360"/>
      <c r="O18" s="209"/>
      <c r="P18" s="75"/>
      <c r="Q18" s="91">
        <v>217</v>
      </c>
      <c r="R18" s="72"/>
    </row>
    <row r="19" spans="1:18" ht="16.5" customHeight="1" x14ac:dyDescent="0.2">
      <c r="A19" s="53">
        <v>1</v>
      </c>
      <c r="B19" s="53">
        <v>9149</v>
      </c>
      <c r="C19" s="85" t="s">
        <v>6256</v>
      </c>
      <c r="D19" s="325" t="s">
        <v>426</v>
      </c>
      <c r="E19" s="394"/>
      <c r="F19" s="47"/>
      <c r="H19" s="145"/>
      <c r="I19" s="57"/>
      <c r="J19" s="58"/>
      <c r="K19" s="47"/>
      <c r="N19" s="77"/>
      <c r="O19" s="231"/>
      <c r="P19" s="62"/>
      <c r="Q19" s="86">
        <v>389</v>
      </c>
      <c r="R19" s="60"/>
    </row>
    <row r="20" spans="1:18" ht="16.5" customHeight="1" x14ac:dyDescent="0.2">
      <c r="A20" s="53">
        <v>1</v>
      </c>
      <c r="B20" s="53">
        <v>9150</v>
      </c>
      <c r="C20" s="85" t="s">
        <v>6257</v>
      </c>
      <c r="D20" s="391"/>
      <c r="E20" s="390"/>
      <c r="F20" s="47"/>
      <c r="H20" s="248" t="s">
        <v>397</v>
      </c>
      <c r="I20" s="205" t="s">
        <v>398</v>
      </c>
      <c r="J20" s="58">
        <v>1</v>
      </c>
      <c r="K20" s="47"/>
      <c r="N20" s="55"/>
      <c r="O20" s="229"/>
      <c r="P20" s="50"/>
      <c r="Q20" s="86">
        <v>389</v>
      </c>
      <c r="R20" s="60"/>
    </row>
    <row r="21" spans="1:18" ht="16.5" customHeight="1" x14ac:dyDescent="0.2">
      <c r="A21" s="63">
        <v>1</v>
      </c>
      <c r="B21" s="63" t="s">
        <v>2377</v>
      </c>
      <c r="C21" s="87" t="s">
        <v>6258</v>
      </c>
      <c r="D21" s="391"/>
      <c r="E21" s="390"/>
      <c r="F21" s="47"/>
      <c r="H21" s="236"/>
      <c r="I21" s="69"/>
      <c r="J21" s="70"/>
      <c r="K21" s="47"/>
      <c r="N21" s="359" t="s">
        <v>400</v>
      </c>
      <c r="O21" s="208" t="s">
        <v>398</v>
      </c>
      <c r="P21" s="67">
        <v>0.7</v>
      </c>
      <c r="Q21" s="91">
        <v>272</v>
      </c>
      <c r="R21" s="72"/>
    </row>
    <row r="22" spans="1:18" ht="16.5" customHeight="1" x14ac:dyDescent="0.2">
      <c r="A22" s="63">
        <v>1</v>
      </c>
      <c r="B22" s="63" t="s">
        <v>2378</v>
      </c>
      <c r="C22" s="87" t="s">
        <v>6259</v>
      </c>
      <c r="D22" s="246">
        <v>345</v>
      </c>
      <c r="E22" s="23" t="s">
        <v>394</v>
      </c>
      <c r="F22" s="47"/>
      <c r="H22" s="251" t="s">
        <v>397</v>
      </c>
      <c r="I22" s="207" t="s">
        <v>398</v>
      </c>
      <c r="J22" s="70">
        <v>1</v>
      </c>
      <c r="K22" s="47"/>
      <c r="N22" s="360"/>
      <c r="O22" s="209"/>
      <c r="P22" s="75"/>
      <c r="Q22" s="91">
        <v>272</v>
      </c>
      <c r="R22" s="72"/>
    </row>
    <row r="23" spans="1:18" ht="16.5" customHeight="1" x14ac:dyDescent="0.2">
      <c r="A23" s="53">
        <v>1</v>
      </c>
      <c r="B23" s="53">
        <v>9151</v>
      </c>
      <c r="C23" s="85" t="s">
        <v>6260</v>
      </c>
      <c r="D23" s="325" t="s">
        <v>427</v>
      </c>
      <c r="E23" s="394"/>
      <c r="F23" s="47"/>
      <c r="H23" s="145"/>
      <c r="I23" s="57"/>
      <c r="J23" s="58"/>
      <c r="K23" s="47"/>
      <c r="N23" s="77"/>
      <c r="O23" s="231"/>
      <c r="P23" s="62"/>
      <c r="Q23" s="86">
        <v>466</v>
      </c>
      <c r="R23" s="60"/>
    </row>
    <row r="24" spans="1:18" ht="16.5" customHeight="1" x14ac:dyDescent="0.2">
      <c r="A24" s="53">
        <v>1</v>
      </c>
      <c r="B24" s="53">
        <v>9152</v>
      </c>
      <c r="C24" s="85" t="s">
        <v>6261</v>
      </c>
      <c r="D24" s="391"/>
      <c r="E24" s="390"/>
      <c r="F24" s="47"/>
      <c r="H24" s="248" t="s">
        <v>397</v>
      </c>
      <c r="I24" s="205" t="s">
        <v>398</v>
      </c>
      <c r="J24" s="58">
        <v>1</v>
      </c>
      <c r="K24" s="47"/>
      <c r="N24" s="55"/>
      <c r="O24" s="229"/>
      <c r="P24" s="50"/>
      <c r="Q24" s="86">
        <v>466</v>
      </c>
      <c r="R24" s="60"/>
    </row>
    <row r="25" spans="1:18" ht="16.5" customHeight="1" x14ac:dyDescent="0.2">
      <c r="A25" s="63">
        <v>1</v>
      </c>
      <c r="B25" s="63" t="s">
        <v>2379</v>
      </c>
      <c r="C25" s="87" t="s">
        <v>6262</v>
      </c>
      <c r="D25" s="391"/>
      <c r="E25" s="390"/>
      <c r="F25" s="47"/>
      <c r="H25" s="236"/>
      <c r="I25" s="69"/>
      <c r="J25" s="70"/>
      <c r="K25" s="47"/>
      <c r="N25" s="359" t="s">
        <v>400</v>
      </c>
      <c r="O25" s="208" t="s">
        <v>398</v>
      </c>
      <c r="P25" s="67">
        <v>0.7</v>
      </c>
      <c r="Q25" s="91">
        <v>326</v>
      </c>
      <c r="R25" s="72"/>
    </row>
    <row r="26" spans="1:18" ht="16.5" customHeight="1" x14ac:dyDescent="0.2">
      <c r="A26" s="63">
        <v>1</v>
      </c>
      <c r="B26" s="63" t="s">
        <v>2380</v>
      </c>
      <c r="C26" s="87" t="s">
        <v>6263</v>
      </c>
      <c r="D26" s="247">
        <v>414</v>
      </c>
      <c r="E26" s="176" t="s">
        <v>394</v>
      </c>
      <c r="F26" s="55"/>
      <c r="G26" s="49"/>
      <c r="H26" s="251" t="s">
        <v>397</v>
      </c>
      <c r="I26" s="207" t="s">
        <v>398</v>
      </c>
      <c r="J26" s="70">
        <v>1</v>
      </c>
      <c r="K26" s="55"/>
      <c r="L26" s="49"/>
      <c r="M26" s="50"/>
      <c r="N26" s="360"/>
      <c r="O26" s="209"/>
      <c r="P26" s="75"/>
      <c r="Q26" s="91">
        <v>326</v>
      </c>
      <c r="R26" s="79"/>
    </row>
    <row r="27" spans="1:18" ht="16.5" customHeight="1" x14ac:dyDescent="0.2">
      <c r="A27" s="93"/>
      <c r="B27" s="93"/>
      <c r="C27" s="94"/>
      <c r="H27" s="95"/>
      <c r="Q27" s="96"/>
      <c r="R27" s="97"/>
    </row>
    <row r="28" spans="1:18" ht="16.5" customHeight="1" x14ac:dyDescent="0.2">
      <c r="A28" s="93"/>
      <c r="B28" s="93"/>
      <c r="C28" s="94"/>
      <c r="H28" s="95"/>
      <c r="Q28" s="96"/>
      <c r="R28" s="97"/>
    </row>
    <row r="29" spans="1:18" ht="16.5" customHeight="1" x14ac:dyDescent="0.2">
      <c r="A29" s="93"/>
      <c r="B29" s="98" t="s">
        <v>2715</v>
      </c>
      <c r="C29" s="94"/>
      <c r="D29" s="81"/>
      <c r="H29" s="95"/>
      <c r="Q29" s="96"/>
      <c r="R29" s="97"/>
    </row>
    <row r="30" spans="1:18" ht="16.5" customHeight="1" x14ac:dyDescent="0.2">
      <c r="A30" s="99" t="s">
        <v>386</v>
      </c>
      <c r="B30" s="32"/>
      <c r="C30" s="100" t="s">
        <v>387</v>
      </c>
      <c r="D30" s="34" t="s">
        <v>388</v>
      </c>
      <c r="E30" s="34"/>
      <c r="F30" s="34"/>
      <c r="G30" s="34"/>
      <c r="H30" s="252"/>
      <c r="I30" s="34"/>
      <c r="J30" s="35"/>
      <c r="K30" s="34"/>
      <c r="L30" s="34"/>
      <c r="M30" s="35"/>
      <c r="N30" s="34"/>
      <c r="O30" s="82"/>
      <c r="P30" s="35"/>
      <c r="Q30" s="36" t="s">
        <v>389</v>
      </c>
      <c r="R30" s="33" t="s">
        <v>390</v>
      </c>
    </row>
    <row r="31" spans="1:18" ht="16.5" customHeight="1" x14ac:dyDescent="0.2">
      <c r="A31" s="37" t="s">
        <v>391</v>
      </c>
      <c r="B31" s="37" t="s">
        <v>392</v>
      </c>
      <c r="C31" s="101"/>
      <c r="D31" s="40"/>
      <c r="E31" s="40"/>
      <c r="F31" s="40"/>
      <c r="G31" s="40"/>
      <c r="H31" s="253"/>
      <c r="I31" s="40"/>
      <c r="J31" s="41"/>
      <c r="K31" s="40"/>
      <c r="L31" s="40"/>
      <c r="M31" s="41"/>
      <c r="N31" s="40"/>
      <c r="O31" s="201"/>
      <c r="P31" s="41"/>
      <c r="Q31" s="42" t="s">
        <v>393</v>
      </c>
      <c r="R31" s="43" t="s">
        <v>394</v>
      </c>
    </row>
    <row r="32" spans="1:18" ht="16.5" customHeight="1" x14ac:dyDescent="0.2">
      <c r="A32" s="44">
        <v>1</v>
      </c>
      <c r="B32" s="44">
        <v>9153</v>
      </c>
      <c r="C32" s="45" t="s">
        <v>6264</v>
      </c>
      <c r="D32" s="327" t="s">
        <v>428</v>
      </c>
      <c r="E32" s="390"/>
      <c r="F32" s="327" t="s">
        <v>1863</v>
      </c>
      <c r="G32" s="402"/>
      <c r="H32" s="80"/>
      <c r="I32" s="49"/>
      <c r="J32" s="50"/>
      <c r="K32" s="47" t="s">
        <v>429</v>
      </c>
      <c r="M32" s="223"/>
      <c r="N32" s="47"/>
      <c r="Q32" s="103">
        <v>119</v>
      </c>
      <c r="R32" s="52" t="s">
        <v>396</v>
      </c>
    </row>
    <row r="33" spans="1:18" ht="16.5" customHeight="1" x14ac:dyDescent="0.2">
      <c r="A33" s="53">
        <v>1</v>
      </c>
      <c r="B33" s="53">
        <v>9154</v>
      </c>
      <c r="C33" s="85" t="s">
        <v>6265</v>
      </c>
      <c r="D33" s="391"/>
      <c r="E33" s="390"/>
      <c r="F33" s="337"/>
      <c r="G33" s="402"/>
      <c r="H33" s="248" t="s">
        <v>397</v>
      </c>
      <c r="I33" s="205" t="s">
        <v>398</v>
      </c>
      <c r="J33" s="58">
        <v>1</v>
      </c>
      <c r="K33" s="240" t="s">
        <v>398</v>
      </c>
      <c r="L33" s="26">
        <v>0.25</v>
      </c>
      <c r="M33" s="328" t="s">
        <v>423</v>
      </c>
      <c r="N33" s="55"/>
      <c r="O33" s="229"/>
      <c r="P33" s="50"/>
      <c r="Q33" s="104">
        <v>119</v>
      </c>
      <c r="R33" s="60"/>
    </row>
    <row r="34" spans="1:18" ht="16.5" customHeight="1" x14ac:dyDescent="0.2">
      <c r="A34" s="63">
        <v>1</v>
      </c>
      <c r="B34" s="63" t="s">
        <v>2381</v>
      </c>
      <c r="C34" s="87" t="s">
        <v>6266</v>
      </c>
      <c r="D34" s="391"/>
      <c r="E34" s="390"/>
      <c r="F34" s="337"/>
      <c r="G34" s="402"/>
      <c r="H34" s="250"/>
      <c r="I34" s="69"/>
      <c r="J34" s="70"/>
      <c r="K34" s="47"/>
      <c r="M34" s="390"/>
      <c r="N34" s="359" t="s">
        <v>400</v>
      </c>
      <c r="O34" s="208" t="s">
        <v>398</v>
      </c>
      <c r="P34" s="67">
        <v>0.7</v>
      </c>
      <c r="Q34" s="105">
        <v>83</v>
      </c>
      <c r="R34" s="72"/>
    </row>
    <row r="35" spans="1:18" ht="16.5" customHeight="1" x14ac:dyDescent="0.2">
      <c r="A35" s="63">
        <v>1</v>
      </c>
      <c r="B35" s="63" t="s">
        <v>2382</v>
      </c>
      <c r="C35" s="87" t="s">
        <v>6267</v>
      </c>
      <c r="D35" s="246">
        <v>106</v>
      </c>
      <c r="E35" s="23" t="s">
        <v>394</v>
      </c>
      <c r="F35" s="240" t="s">
        <v>398</v>
      </c>
      <c r="G35" s="223">
        <v>0.9</v>
      </c>
      <c r="H35" s="251" t="s">
        <v>397</v>
      </c>
      <c r="I35" s="207" t="s">
        <v>398</v>
      </c>
      <c r="J35" s="70">
        <v>1</v>
      </c>
      <c r="K35" s="47"/>
      <c r="M35" s="223"/>
      <c r="N35" s="360"/>
      <c r="O35" s="209"/>
      <c r="P35" s="75"/>
      <c r="Q35" s="105">
        <v>83</v>
      </c>
      <c r="R35" s="72"/>
    </row>
    <row r="36" spans="1:18" ht="16.5" customHeight="1" x14ac:dyDescent="0.2">
      <c r="A36" s="53">
        <v>1</v>
      </c>
      <c r="B36" s="53">
        <v>9155</v>
      </c>
      <c r="C36" s="85" t="s">
        <v>6268</v>
      </c>
      <c r="D36" s="325" t="s">
        <v>430</v>
      </c>
      <c r="E36" s="394"/>
      <c r="F36" s="47"/>
      <c r="H36" s="249"/>
      <c r="I36" s="57"/>
      <c r="J36" s="58"/>
      <c r="K36" s="47"/>
      <c r="N36" s="77"/>
      <c r="O36" s="231"/>
      <c r="P36" s="62"/>
      <c r="Q36" s="104">
        <v>221</v>
      </c>
      <c r="R36" s="60"/>
    </row>
    <row r="37" spans="1:18" ht="16.5" customHeight="1" x14ac:dyDescent="0.2">
      <c r="A37" s="53">
        <v>1</v>
      </c>
      <c r="B37" s="53">
        <v>9156</v>
      </c>
      <c r="C37" s="85" t="s">
        <v>6269</v>
      </c>
      <c r="D37" s="391"/>
      <c r="E37" s="390"/>
      <c r="F37" s="47"/>
      <c r="H37" s="248" t="s">
        <v>397</v>
      </c>
      <c r="I37" s="205" t="s">
        <v>398</v>
      </c>
      <c r="J37" s="58">
        <v>1</v>
      </c>
      <c r="K37" s="47"/>
      <c r="N37" s="55"/>
      <c r="O37" s="229"/>
      <c r="P37" s="50"/>
      <c r="Q37" s="104">
        <v>221</v>
      </c>
      <c r="R37" s="60"/>
    </row>
    <row r="38" spans="1:18" ht="16.5" customHeight="1" x14ac:dyDescent="0.2">
      <c r="A38" s="63">
        <v>1</v>
      </c>
      <c r="B38" s="63" t="s">
        <v>2383</v>
      </c>
      <c r="C38" s="87" t="s">
        <v>6270</v>
      </c>
      <c r="D38" s="391"/>
      <c r="E38" s="390"/>
      <c r="F38" s="47"/>
      <c r="H38" s="250"/>
      <c r="I38" s="69"/>
      <c r="J38" s="70"/>
      <c r="K38" s="47"/>
      <c r="N38" s="359" t="s">
        <v>400</v>
      </c>
      <c r="O38" s="208" t="s">
        <v>398</v>
      </c>
      <c r="P38" s="67">
        <v>0.7</v>
      </c>
      <c r="Q38" s="105">
        <v>155</v>
      </c>
      <c r="R38" s="72"/>
    </row>
    <row r="39" spans="1:18" ht="16.5" customHeight="1" x14ac:dyDescent="0.2">
      <c r="A39" s="63">
        <v>1</v>
      </c>
      <c r="B39" s="63" t="s">
        <v>2384</v>
      </c>
      <c r="C39" s="87" t="s">
        <v>6271</v>
      </c>
      <c r="D39" s="246">
        <v>197</v>
      </c>
      <c r="E39" s="23" t="s">
        <v>394</v>
      </c>
      <c r="F39" s="47"/>
      <c r="H39" s="251" t="s">
        <v>397</v>
      </c>
      <c r="I39" s="207" t="s">
        <v>398</v>
      </c>
      <c r="J39" s="70">
        <v>1</v>
      </c>
      <c r="K39" s="47"/>
      <c r="N39" s="360"/>
      <c r="O39" s="209"/>
      <c r="P39" s="75"/>
      <c r="Q39" s="105">
        <v>155</v>
      </c>
      <c r="R39" s="72"/>
    </row>
    <row r="40" spans="1:18" ht="16.5" customHeight="1" x14ac:dyDescent="0.2">
      <c r="A40" s="53">
        <v>1</v>
      </c>
      <c r="B40" s="53">
        <v>9157</v>
      </c>
      <c r="C40" s="85" t="s">
        <v>6272</v>
      </c>
      <c r="D40" s="325" t="s">
        <v>470</v>
      </c>
      <c r="E40" s="394"/>
      <c r="F40" s="47"/>
      <c r="H40" s="249"/>
      <c r="I40" s="57"/>
      <c r="J40" s="58"/>
      <c r="K40" s="47"/>
      <c r="N40" s="77"/>
      <c r="O40" s="231"/>
      <c r="P40" s="62"/>
      <c r="Q40" s="104">
        <v>310</v>
      </c>
      <c r="R40" s="60"/>
    </row>
    <row r="41" spans="1:18" ht="16.5" customHeight="1" x14ac:dyDescent="0.2">
      <c r="A41" s="53">
        <v>1</v>
      </c>
      <c r="B41" s="53">
        <v>9158</v>
      </c>
      <c r="C41" s="85" t="s">
        <v>6273</v>
      </c>
      <c r="D41" s="391"/>
      <c r="E41" s="390"/>
      <c r="F41" s="47"/>
      <c r="H41" s="248" t="s">
        <v>397</v>
      </c>
      <c r="I41" s="205" t="s">
        <v>398</v>
      </c>
      <c r="J41" s="58">
        <v>1</v>
      </c>
      <c r="K41" s="47"/>
      <c r="N41" s="55"/>
      <c r="O41" s="229"/>
      <c r="P41" s="50"/>
      <c r="Q41" s="104">
        <v>310</v>
      </c>
      <c r="R41" s="60"/>
    </row>
    <row r="42" spans="1:18" ht="16.5" customHeight="1" x14ac:dyDescent="0.2">
      <c r="A42" s="63">
        <v>1</v>
      </c>
      <c r="B42" s="63" t="s">
        <v>2385</v>
      </c>
      <c r="C42" s="87" t="s">
        <v>6274</v>
      </c>
      <c r="D42" s="391"/>
      <c r="E42" s="390"/>
      <c r="F42" s="47"/>
      <c r="H42" s="250"/>
      <c r="I42" s="69"/>
      <c r="J42" s="70"/>
      <c r="K42" s="47"/>
      <c r="N42" s="359" t="s">
        <v>400</v>
      </c>
      <c r="O42" s="208" t="s">
        <v>398</v>
      </c>
      <c r="P42" s="67">
        <v>0.7</v>
      </c>
      <c r="Q42" s="105">
        <v>217</v>
      </c>
      <c r="R42" s="72"/>
    </row>
    <row r="43" spans="1:18" ht="16.5" customHeight="1" x14ac:dyDescent="0.2">
      <c r="A43" s="63">
        <v>1</v>
      </c>
      <c r="B43" s="63" t="s">
        <v>2386</v>
      </c>
      <c r="C43" s="87" t="s">
        <v>6275</v>
      </c>
      <c r="D43" s="246">
        <v>275</v>
      </c>
      <c r="E43" s="23" t="s">
        <v>394</v>
      </c>
      <c r="F43" s="47"/>
      <c r="H43" s="251" t="s">
        <v>397</v>
      </c>
      <c r="I43" s="207" t="s">
        <v>398</v>
      </c>
      <c r="J43" s="70">
        <v>1</v>
      </c>
      <c r="K43" s="47"/>
      <c r="N43" s="360"/>
      <c r="O43" s="209"/>
      <c r="P43" s="75"/>
      <c r="Q43" s="105">
        <v>217</v>
      </c>
      <c r="R43" s="72"/>
    </row>
    <row r="44" spans="1:18" ht="16.5" customHeight="1" x14ac:dyDescent="0.2">
      <c r="A44" s="53">
        <v>1</v>
      </c>
      <c r="B44" s="53">
        <v>9159</v>
      </c>
      <c r="C44" s="85" t="s">
        <v>6276</v>
      </c>
      <c r="D44" s="325" t="s">
        <v>432</v>
      </c>
      <c r="E44" s="394"/>
      <c r="F44" s="47"/>
      <c r="H44" s="249"/>
      <c r="I44" s="57"/>
      <c r="J44" s="58"/>
      <c r="K44" s="47"/>
      <c r="N44" s="77"/>
      <c r="O44" s="231"/>
      <c r="P44" s="62"/>
      <c r="Q44" s="104">
        <v>389</v>
      </c>
      <c r="R44" s="60"/>
    </row>
    <row r="45" spans="1:18" ht="16.5" customHeight="1" x14ac:dyDescent="0.2">
      <c r="A45" s="53">
        <v>1</v>
      </c>
      <c r="B45" s="53">
        <v>9160</v>
      </c>
      <c r="C45" s="85" t="s">
        <v>6277</v>
      </c>
      <c r="D45" s="391"/>
      <c r="E45" s="390"/>
      <c r="F45" s="47"/>
      <c r="H45" s="248" t="s">
        <v>397</v>
      </c>
      <c r="I45" s="205" t="s">
        <v>398</v>
      </c>
      <c r="J45" s="58">
        <v>1</v>
      </c>
      <c r="K45" s="47"/>
      <c r="N45" s="55"/>
      <c r="O45" s="229"/>
      <c r="P45" s="50"/>
      <c r="Q45" s="104">
        <v>389</v>
      </c>
      <c r="R45" s="60"/>
    </row>
    <row r="46" spans="1:18" ht="16.5" customHeight="1" x14ac:dyDescent="0.2">
      <c r="A46" s="63">
        <v>1</v>
      </c>
      <c r="B46" s="63" t="s">
        <v>2387</v>
      </c>
      <c r="C46" s="87" t="s">
        <v>6278</v>
      </c>
      <c r="D46" s="391"/>
      <c r="E46" s="390"/>
      <c r="F46" s="47"/>
      <c r="H46" s="250"/>
      <c r="I46" s="69"/>
      <c r="J46" s="70"/>
      <c r="K46" s="47"/>
      <c r="N46" s="359" t="s">
        <v>400</v>
      </c>
      <c r="O46" s="208" t="s">
        <v>398</v>
      </c>
      <c r="P46" s="67">
        <v>0.7</v>
      </c>
      <c r="Q46" s="105">
        <v>272</v>
      </c>
      <c r="R46" s="72"/>
    </row>
    <row r="47" spans="1:18" ht="16.5" customHeight="1" x14ac:dyDescent="0.2">
      <c r="A47" s="63">
        <v>1</v>
      </c>
      <c r="B47" s="63" t="s">
        <v>2388</v>
      </c>
      <c r="C47" s="87" t="s">
        <v>6279</v>
      </c>
      <c r="D47" s="246">
        <v>345</v>
      </c>
      <c r="E47" s="23" t="s">
        <v>394</v>
      </c>
      <c r="F47" s="47"/>
      <c r="H47" s="251" t="s">
        <v>397</v>
      </c>
      <c r="I47" s="207" t="s">
        <v>398</v>
      </c>
      <c r="J47" s="70">
        <v>1</v>
      </c>
      <c r="K47" s="47"/>
      <c r="N47" s="360"/>
      <c r="O47" s="209"/>
      <c r="P47" s="75"/>
      <c r="Q47" s="105">
        <v>272</v>
      </c>
      <c r="R47" s="72"/>
    </row>
    <row r="48" spans="1:18" ht="16.5" customHeight="1" x14ac:dyDescent="0.2">
      <c r="A48" s="53">
        <v>1</v>
      </c>
      <c r="B48" s="53">
        <v>9161</v>
      </c>
      <c r="C48" s="85" t="s">
        <v>6280</v>
      </c>
      <c r="D48" s="325" t="s">
        <v>433</v>
      </c>
      <c r="E48" s="394"/>
      <c r="F48" s="47"/>
      <c r="H48" s="249"/>
      <c r="I48" s="57"/>
      <c r="J48" s="58"/>
      <c r="K48" s="47"/>
      <c r="N48" s="77"/>
      <c r="O48" s="231"/>
      <c r="P48" s="62"/>
      <c r="Q48" s="104">
        <v>466</v>
      </c>
      <c r="R48" s="60"/>
    </row>
    <row r="49" spans="1:18" ht="16.5" customHeight="1" x14ac:dyDescent="0.2">
      <c r="A49" s="53">
        <v>1</v>
      </c>
      <c r="B49" s="53">
        <v>9162</v>
      </c>
      <c r="C49" s="85" t="s">
        <v>6281</v>
      </c>
      <c r="D49" s="391"/>
      <c r="E49" s="390"/>
      <c r="F49" s="47"/>
      <c r="H49" s="248" t="s">
        <v>397</v>
      </c>
      <c r="I49" s="205" t="s">
        <v>398</v>
      </c>
      <c r="J49" s="58">
        <v>1</v>
      </c>
      <c r="K49" s="47"/>
      <c r="N49" s="55"/>
      <c r="O49" s="229"/>
      <c r="P49" s="50"/>
      <c r="Q49" s="104">
        <v>466</v>
      </c>
      <c r="R49" s="60"/>
    </row>
    <row r="50" spans="1:18" ht="16.5" customHeight="1" x14ac:dyDescent="0.2">
      <c r="A50" s="63">
        <v>1</v>
      </c>
      <c r="B50" s="63" t="s">
        <v>2389</v>
      </c>
      <c r="C50" s="87" t="s">
        <v>6282</v>
      </c>
      <c r="D50" s="391"/>
      <c r="E50" s="390"/>
      <c r="F50" s="47"/>
      <c r="H50" s="250"/>
      <c r="I50" s="69"/>
      <c r="J50" s="70"/>
      <c r="K50" s="47"/>
      <c r="N50" s="359" t="s">
        <v>400</v>
      </c>
      <c r="O50" s="208" t="s">
        <v>398</v>
      </c>
      <c r="P50" s="67">
        <v>0.7</v>
      </c>
      <c r="Q50" s="105">
        <v>326</v>
      </c>
      <c r="R50" s="72"/>
    </row>
    <row r="51" spans="1:18" ht="16.5" customHeight="1" x14ac:dyDescent="0.2">
      <c r="A51" s="63">
        <v>1</v>
      </c>
      <c r="B51" s="63" t="s">
        <v>2390</v>
      </c>
      <c r="C51" s="87" t="s">
        <v>6283</v>
      </c>
      <c r="D51" s="246">
        <v>414</v>
      </c>
      <c r="E51" s="23" t="s">
        <v>394</v>
      </c>
      <c r="F51" s="47"/>
      <c r="H51" s="251" t="s">
        <v>397</v>
      </c>
      <c r="I51" s="207" t="s">
        <v>398</v>
      </c>
      <c r="J51" s="70">
        <v>1</v>
      </c>
      <c r="K51" s="47"/>
      <c r="N51" s="360"/>
      <c r="O51" s="209"/>
      <c r="P51" s="75"/>
      <c r="Q51" s="105">
        <v>326</v>
      </c>
      <c r="R51" s="72"/>
    </row>
    <row r="52" spans="1:18" ht="16.5" customHeight="1" x14ac:dyDescent="0.2">
      <c r="A52" s="53">
        <v>1</v>
      </c>
      <c r="B52" s="53">
        <v>9163</v>
      </c>
      <c r="C52" s="85" t="s">
        <v>6284</v>
      </c>
      <c r="D52" s="325" t="s">
        <v>434</v>
      </c>
      <c r="E52" s="394"/>
      <c r="F52" s="47"/>
      <c r="H52" s="249"/>
      <c r="I52" s="57"/>
      <c r="J52" s="58"/>
      <c r="K52" s="47"/>
      <c r="N52" s="77"/>
      <c r="O52" s="231"/>
      <c r="P52" s="62"/>
      <c r="Q52" s="104">
        <v>544</v>
      </c>
      <c r="R52" s="60"/>
    </row>
    <row r="53" spans="1:18" ht="16.5" customHeight="1" x14ac:dyDescent="0.2">
      <c r="A53" s="53">
        <v>1</v>
      </c>
      <c r="B53" s="53">
        <v>9164</v>
      </c>
      <c r="C53" s="85" t="s">
        <v>6285</v>
      </c>
      <c r="D53" s="391"/>
      <c r="E53" s="390"/>
      <c r="F53" s="47"/>
      <c r="H53" s="248" t="s">
        <v>397</v>
      </c>
      <c r="I53" s="205" t="s">
        <v>398</v>
      </c>
      <c r="J53" s="58">
        <v>1</v>
      </c>
      <c r="K53" s="47"/>
      <c r="N53" s="55"/>
      <c r="O53" s="229"/>
      <c r="P53" s="50"/>
      <c r="Q53" s="104">
        <v>544</v>
      </c>
      <c r="R53" s="60"/>
    </row>
    <row r="54" spans="1:18" ht="16.5" customHeight="1" x14ac:dyDescent="0.2">
      <c r="A54" s="63">
        <v>1</v>
      </c>
      <c r="B54" s="63" t="s">
        <v>2391</v>
      </c>
      <c r="C54" s="87" t="s">
        <v>6286</v>
      </c>
      <c r="D54" s="391"/>
      <c r="E54" s="390"/>
      <c r="F54" s="47"/>
      <c r="H54" s="250"/>
      <c r="I54" s="69"/>
      <c r="J54" s="70"/>
      <c r="K54" s="47"/>
      <c r="N54" s="359" t="s">
        <v>400</v>
      </c>
      <c r="O54" s="208" t="s">
        <v>398</v>
      </c>
      <c r="P54" s="67">
        <v>0.7</v>
      </c>
      <c r="Q54" s="105">
        <v>381</v>
      </c>
      <c r="R54" s="72"/>
    </row>
    <row r="55" spans="1:18" ht="16.5" customHeight="1" x14ac:dyDescent="0.2">
      <c r="A55" s="63">
        <v>1</v>
      </c>
      <c r="B55" s="63" t="s">
        <v>2392</v>
      </c>
      <c r="C55" s="87" t="s">
        <v>6287</v>
      </c>
      <c r="D55" s="246">
        <v>483</v>
      </c>
      <c r="E55" s="23" t="s">
        <v>394</v>
      </c>
      <c r="F55" s="47"/>
      <c r="H55" s="251" t="s">
        <v>397</v>
      </c>
      <c r="I55" s="207" t="s">
        <v>398</v>
      </c>
      <c r="J55" s="70">
        <v>1</v>
      </c>
      <c r="K55" s="47"/>
      <c r="N55" s="360"/>
      <c r="O55" s="209"/>
      <c r="P55" s="75"/>
      <c r="Q55" s="105">
        <v>381</v>
      </c>
      <c r="R55" s="72"/>
    </row>
    <row r="56" spans="1:18" ht="16.5" customHeight="1" x14ac:dyDescent="0.2">
      <c r="A56" s="53">
        <v>1</v>
      </c>
      <c r="B56" s="53">
        <v>9165</v>
      </c>
      <c r="C56" s="85" t="s">
        <v>6288</v>
      </c>
      <c r="D56" s="325" t="s">
        <v>435</v>
      </c>
      <c r="E56" s="394"/>
      <c r="F56" s="47"/>
      <c r="H56" s="249"/>
      <c r="I56" s="57"/>
      <c r="J56" s="58"/>
      <c r="K56" s="47"/>
      <c r="N56" s="77"/>
      <c r="O56" s="231"/>
      <c r="P56" s="62"/>
      <c r="Q56" s="104">
        <v>621</v>
      </c>
      <c r="R56" s="60"/>
    </row>
    <row r="57" spans="1:18" ht="16.5" customHeight="1" x14ac:dyDescent="0.2">
      <c r="A57" s="53">
        <v>1</v>
      </c>
      <c r="B57" s="53">
        <v>9166</v>
      </c>
      <c r="C57" s="85" t="s">
        <v>6289</v>
      </c>
      <c r="D57" s="391"/>
      <c r="E57" s="390"/>
      <c r="F57" s="47"/>
      <c r="H57" s="248" t="s">
        <v>397</v>
      </c>
      <c r="I57" s="205" t="s">
        <v>398</v>
      </c>
      <c r="J57" s="58">
        <v>1</v>
      </c>
      <c r="K57" s="47"/>
      <c r="N57" s="55"/>
      <c r="O57" s="229"/>
      <c r="P57" s="50"/>
      <c r="Q57" s="104">
        <v>621</v>
      </c>
      <c r="R57" s="60"/>
    </row>
    <row r="58" spans="1:18" ht="16.5" customHeight="1" x14ac:dyDescent="0.2">
      <c r="A58" s="63">
        <v>1</v>
      </c>
      <c r="B58" s="63" t="s">
        <v>2393</v>
      </c>
      <c r="C58" s="87" t="s">
        <v>6290</v>
      </c>
      <c r="D58" s="391"/>
      <c r="E58" s="390"/>
      <c r="F58" s="47"/>
      <c r="H58" s="250"/>
      <c r="I58" s="69"/>
      <c r="J58" s="70"/>
      <c r="K58" s="47"/>
      <c r="N58" s="359" t="s">
        <v>400</v>
      </c>
      <c r="O58" s="208" t="s">
        <v>398</v>
      </c>
      <c r="P58" s="67">
        <v>0.7</v>
      </c>
      <c r="Q58" s="105">
        <v>435</v>
      </c>
      <c r="R58" s="72"/>
    </row>
    <row r="59" spans="1:18" ht="16.5" customHeight="1" x14ac:dyDescent="0.2">
      <c r="A59" s="63">
        <v>1</v>
      </c>
      <c r="B59" s="63" t="s">
        <v>2394</v>
      </c>
      <c r="C59" s="87" t="s">
        <v>6291</v>
      </c>
      <c r="D59" s="246">
        <v>552</v>
      </c>
      <c r="E59" s="23" t="s">
        <v>394</v>
      </c>
      <c r="F59" s="47"/>
      <c r="H59" s="251" t="s">
        <v>397</v>
      </c>
      <c r="I59" s="207" t="s">
        <v>398</v>
      </c>
      <c r="J59" s="70">
        <v>1</v>
      </c>
      <c r="K59" s="47"/>
      <c r="N59" s="360"/>
      <c r="O59" s="209"/>
      <c r="P59" s="75"/>
      <c r="Q59" s="105">
        <v>435</v>
      </c>
      <c r="R59" s="72"/>
    </row>
    <row r="60" spans="1:18" ht="16.5" customHeight="1" x14ac:dyDescent="0.2">
      <c r="A60" s="53">
        <v>1</v>
      </c>
      <c r="B60" s="53">
        <v>9167</v>
      </c>
      <c r="C60" s="85" t="s">
        <v>6292</v>
      </c>
      <c r="D60" s="325" t="s">
        <v>436</v>
      </c>
      <c r="E60" s="394"/>
      <c r="F60" s="47"/>
      <c r="H60" s="249"/>
      <c r="I60" s="57"/>
      <c r="J60" s="58"/>
      <c r="K60" s="47"/>
      <c r="N60" s="77"/>
      <c r="O60" s="231"/>
      <c r="P60" s="62"/>
      <c r="Q60" s="104">
        <v>699</v>
      </c>
      <c r="R60" s="60"/>
    </row>
    <row r="61" spans="1:18" ht="16.5" customHeight="1" x14ac:dyDescent="0.2">
      <c r="A61" s="53">
        <v>1</v>
      </c>
      <c r="B61" s="53">
        <v>9168</v>
      </c>
      <c r="C61" s="85" t="s">
        <v>6293</v>
      </c>
      <c r="D61" s="391"/>
      <c r="E61" s="390"/>
      <c r="F61" s="47"/>
      <c r="H61" s="248" t="s">
        <v>397</v>
      </c>
      <c r="I61" s="205" t="s">
        <v>398</v>
      </c>
      <c r="J61" s="58">
        <v>1</v>
      </c>
      <c r="K61" s="47"/>
      <c r="N61" s="55"/>
      <c r="O61" s="229"/>
      <c r="P61" s="50"/>
      <c r="Q61" s="104">
        <v>699</v>
      </c>
      <c r="R61" s="60"/>
    </row>
    <row r="62" spans="1:18" ht="16.5" customHeight="1" x14ac:dyDescent="0.2">
      <c r="A62" s="63">
        <v>1</v>
      </c>
      <c r="B62" s="63" t="s">
        <v>2395</v>
      </c>
      <c r="C62" s="87" t="s">
        <v>6294</v>
      </c>
      <c r="D62" s="391"/>
      <c r="E62" s="390"/>
      <c r="F62" s="47"/>
      <c r="H62" s="250"/>
      <c r="I62" s="69"/>
      <c r="J62" s="70"/>
      <c r="K62" s="47"/>
      <c r="N62" s="359" t="s">
        <v>400</v>
      </c>
      <c r="O62" s="208" t="s">
        <v>398</v>
      </c>
      <c r="P62" s="67">
        <v>0.7</v>
      </c>
      <c r="Q62" s="105">
        <v>489</v>
      </c>
      <c r="R62" s="72"/>
    </row>
    <row r="63" spans="1:18" ht="16.5" customHeight="1" x14ac:dyDescent="0.2">
      <c r="A63" s="63">
        <v>1</v>
      </c>
      <c r="B63" s="63" t="s">
        <v>2396</v>
      </c>
      <c r="C63" s="87" t="s">
        <v>6295</v>
      </c>
      <c r="D63" s="247">
        <v>621</v>
      </c>
      <c r="E63" s="176" t="s">
        <v>394</v>
      </c>
      <c r="F63" s="47"/>
      <c r="G63" s="78"/>
      <c r="H63" s="251" t="s">
        <v>397</v>
      </c>
      <c r="I63" s="207" t="s">
        <v>398</v>
      </c>
      <c r="J63" s="70">
        <v>1</v>
      </c>
      <c r="K63" s="47"/>
      <c r="M63" s="223"/>
      <c r="N63" s="360"/>
      <c r="O63" s="209"/>
      <c r="P63" s="75"/>
      <c r="Q63" s="105">
        <v>489</v>
      </c>
      <c r="R63" s="72"/>
    </row>
    <row r="64" spans="1:18" ht="16.5" customHeight="1" x14ac:dyDescent="0.2">
      <c r="A64" s="44">
        <v>1</v>
      </c>
      <c r="B64" s="44">
        <v>9169</v>
      </c>
      <c r="C64" s="45" t="s">
        <v>6296</v>
      </c>
      <c r="D64" s="327" t="s">
        <v>437</v>
      </c>
      <c r="E64" s="390"/>
      <c r="F64" s="133"/>
      <c r="G64" s="264"/>
      <c r="H64" s="80"/>
      <c r="I64" s="49"/>
      <c r="J64" s="50"/>
      <c r="K64" s="47"/>
      <c r="M64" s="223"/>
      <c r="N64" s="47"/>
      <c r="Q64" s="103">
        <v>776</v>
      </c>
      <c r="R64" s="60"/>
    </row>
    <row r="65" spans="1:18" ht="16.5" customHeight="1" x14ac:dyDescent="0.2">
      <c r="A65" s="53">
        <v>1</v>
      </c>
      <c r="B65" s="53">
        <v>9170</v>
      </c>
      <c r="C65" s="85" t="s">
        <v>6297</v>
      </c>
      <c r="D65" s="391"/>
      <c r="E65" s="390"/>
      <c r="F65" s="265"/>
      <c r="G65" s="264"/>
      <c r="H65" s="248" t="s">
        <v>397</v>
      </c>
      <c r="I65" s="205" t="s">
        <v>398</v>
      </c>
      <c r="J65" s="58">
        <v>1</v>
      </c>
      <c r="K65" s="240"/>
      <c r="L65" s="26"/>
      <c r="M65" s="111"/>
      <c r="N65" s="55"/>
      <c r="O65" s="229"/>
      <c r="P65" s="50"/>
      <c r="Q65" s="104">
        <v>776</v>
      </c>
      <c r="R65" s="60"/>
    </row>
    <row r="66" spans="1:18" ht="16.5" customHeight="1" x14ac:dyDescent="0.2">
      <c r="A66" s="63">
        <v>1</v>
      </c>
      <c r="B66" s="63" t="s">
        <v>2397</v>
      </c>
      <c r="C66" s="87" t="s">
        <v>6298</v>
      </c>
      <c r="D66" s="391"/>
      <c r="E66" s="390"/>
      <c r="F66" s="265"/>
      <c r="G66" s="264"/>
      <c r="H66" s="250"/>
      <c r="I66" s="69"/>
      <c r="J66" s="70"/>
      <c r="K66" s="47"/>
      <c r="M66" s="242"/>
      <c r="N66" s="359" t="s">
        <v>400</v>
      </c>
      <c r="O66" s="208" t="s">
        <v>398</v>
      </c>
      <c r="P66" s="67">
        <v>0.7</v>
      </c>
      <c r="Q66" s="105">
        <v>543</v>
      </c>
      <c r="R66" s="72"/>
    </row>
    <row r="67" spans="1:18" ht="16.5" customHeight="1" x14ac:dyDescent="0.2">
      <c r="A67" s="63">
        <v>1</v>
      </c>
      <c r="B67" s="63" t="s">
        <v>2398</v>
      </c>
      <c r="C67" s="87" t="s">
        <v>6299</v>
      </c>
      <c r="D67" s="247">
        <v>690</v>
      </c>
      <c r="E67" s="176" t="s">
        <v>394</v>
      </c>
      <c r="F67" s="266"/>
      <c r="G67" s="230"/>
      <c r="H67" s="251" t="s">
        <v>397</v>
      </c>
      <c r="I67" s="207" t="s">
        <v>398</v>
      </c>
      <c r="J67" s="70">
        <v>1</v>
      </c>
      <c r="K67" s="55"/>
      <c r="L67" s="49"/>
      <c r="M67" s="230"/>
      <c r="N67" s="360"/>
      <c r="O67" s="209"/>
      <c r="P67" s="75"/>
      <c r="Q67" s="105">
        <v>543</v>
      </c>
      <c r="R67" s="79"/>
    </row>
    <row r="68" spans="1:18" ht="16.5" customHeight="1" x14ac:dyDescent="0.2">
      <c r="A68" s="93"/>
      <c r="B68" s="93"/>
      <c r="C68" s="94"/>
      <c r="H68" s="95"/>
      <c r="Q68" s="96"/>
      <c r="R68" s="97"/>
    </row>
    <row r="69" spans="1:18" ht="16.5" customHeight="1" x14ac:dyDescent="0.2">
      <c r="A69" s="93"/>
      <c r="B69" s="93"/>
      <c r="C69" s="94"/>
      <c r="H69" s="95"/>
      <c r="Q69" s="96"/>
      <c r="R69" s="97"/>
    </row>
    <row r="70" spans="1:18" ht="16.5" customHeight="1" x14ac:dyDescent="0.2">
      <c r="A70" s="93"/>
      <c r="B70" s="98" t="s">
        <v>2716</v>
      </c>
      <c r="C70" s="94"/>
      <c r="D70" s="81"/>
      <c r="H70" s="95"/>
      <c r="Q70" s="96"/>
      <c r="R70" s="97"/>
    </row>
    <row r="71" spans="1:18" ht="16.5" customHeight="1" x14ac:dyDescent="0.2">
      <c r="A71" s="99" t="s">
        <v>386</v>
      </c>
      <c r="B71" s="32"/>
      <c r="C71" s="100" t="s">
        <v>387</v>
      </c>
      <c r="D71" s="34" t="s">
        <v>388</v>
      </c>
      <c r="E71" s="34"/>
      <c r="F71" s="34"/>
      <c r="G71" s="34"/>
      <c r="H71" s="252"/>
      <c r="I71" s="34"/>
      <c r="J71" s="35"/>
      <c r="K71" s="34"/>
      <c r="L71" s="34"/>
      <c r="M71" s="35"/>
      <c r="N71" s="34"/>
      <c r="O71" s="82"/>
      <c r="P71" s="35"/>
      <c r="Q71" s="36" t="s">
        <v>389</v>
      </c>
      <c r="R71" s="33" t="s">
        <v>390</v>
      </c>
    </row>
    <row r="72" spans="1:18" ht="16.5" customHeight="1" x14ac:dyDescent="0.2">
      <c r="A72" s="37" t="s">
        <v>391</v>
      </c>
      <c r="B72" s="37" t="s">
        <v>392</v>
      </c>
      <c r="C72" s="101"/>
      <c r="D72" s="40"/>
      <c r="E72" s="40"/>
      <c r="F72" s="40"/>
      <c r="G72" s="40"/>
      <c r="H72" s="253"/>
      <c r="I72" s="40"/>
      <c r="J72" s="41"/>
      <c r="K72" s="40"/>
      <c r="L72" s="40"/>
      <c r="M72" s="41"/>
      <c r="N72" s="40"/>
      <c r="O72" s="201"/>
      <c r="P72" s="41"/>
      <c r="Q72" s="42" t="s">
        <v>393</v>
      </c>
      <c r="R72" s="43" t="s">
        <v>394</v>
      </c>
    </row>
    <row r="73" spans="1:18" ht="16.5" customHeight="1" x14ac:dyDescent="0.2">
      <c r="A73" s="44">
        <v>1</v>
      </c>
      <c r="B73" s="44">
        <v>9171</v>
      </c>
      <c r="C73" s="45" t="s">
        <v>6300</v>
      </c>
      <c r="D73" s="327" t="s">
        <v>438</v>
      </c>
      <c r="E73" s="390"/>
      <c r="F73" s="327" t="s">
        <v>1863</v>
      </c>
      <c r="G73" s="402"/>
      <c r="H73" s="80"/>
      <c r="I73" s="49"/>
      <c r="J73" s="50"/>
      <c r="K73" s="47" t="s">
        <v>439</v>
      </c>
      <c r="M73" s="223"/>
      <c r="N73" s="47"/>
      <c r="Q73" s="103">
        <v>143</v>
      </c>
      <c r="R73" s="52" t="s">
        <v>396</v>
      </c>
    </row>
    <row r="74" spans="1:18" ht="16.5" customHeight="1" x14ac:dyDescent="0.2">
      <c r="A74" s="53">
        <v>1</v>
      </c>
      <c r="B74" s="53">
        <v>9172</v>
      </c>
      <c r="C74" s="85" t="s">
        <v>6301</v>
      </c>
      <c r="D74" s="391"/>
      <c r="E74" s="390"/>
      <c r="F74" s="337"/>
      <c r="G74" s="402"/>
      <c r="H74" s="248" t="s">
        <v>397</v>
      </c>
      <c r="I74" s="205" t="s">
        <v>398</v>
      </c>
      <c r="J74" s="58">
        <v>1</v>
      </c>
      <c r="K74" s="240" t="s">
        <v>398</v>
      </c>
      <c r="L74" s="26">
        <v>0.5</v>
      </c>
      <c r="M74" s="328" t="s">
        <v>423</v>
      </c>
      <c r="N74" s="55"/>
      <c r="O74" s="229"/>
      <c r="P74" s="50"/>
      <c r="Q74" s="104">
        <v>143</v>
      </c>
      <c r="R74" s="60"/>
    </row>
    <row r="75" spans="1:18" ht="16.5" customHeight="1" x14ac:dyDescent="0.2">
      <c r="A75" s="63">
        <v>1</v>
      </c>
      <c r="B75" s="63" t="s">
        <v>2399</v>
      </c>
      <c r="C75" s="87" t="s">
        <v>6302</v>
      </c>
      <c r="D75" s="391"/>
      <c r="E75" s="390"/>
      <c r="F75" s="337"/>
      <c r="G75" s="402"/>
      <c r="H75" s="250"/>
      <c r="I75" s="69"/>
      <c r="J75" s="70"/>
      <c r="K75" s="47"/>
      <c r="M75" s="390"/>
      <c r="N75" s="359" t="s">
        <v>400</v>
      </c>
      <c r="O75" s="208" t="s">
        <v>398</v>
      </c>
      <c r="P75" s="67">
        <v>0.7</v>
      </c>
      <c r="Q75" s="105">
        <v>100</v>
      </c>
      <c r="R75" s="72"/>
    </row>
    <row r="76" spans="1:18" ht="16.5" customHeight="1" x14ac:dyDescent="0.2">
      <c r="A76" s="63">
        <v>1</v>
      </c>
      <c r="B76" s="63" t="s">
        <v>2400</v>
      </c>
      <c r="C76" s="87" t="s">
        <v>6303</v>
      </c>
      <c r="D76" s="246">
        <v>106</v>
      </c>
      <c r="E76" s="23" t="s">
        <v>394</v>
      </c>
      <c r="F76" s="240" t="s">
        <v>398</v>
      </c>
      <c r="G76" s="223">
        <v>0.9</v>
      </c>
      <c r="H76" s="251" t="s">
        <v>397</v>
      </c>
      <c r="I76" s="207" t="s">
        <v>398</v>
      </c>
      <c r="J76" s="70">
        <v>1</v>
      </c>
      <c r="K76" s="47"/>
      <c r="M76" s="223"/>
      <c r="N76" s="360"/>
      <c r="O76" s="209"/>
      <c r="P76" s="75"/>
      <c r="Q76" s="105">
        <v>100</v>
      </c>
      <c r="R76" s="72"/>
    </row>
    <row r="77" spans="1:18" ht="16.5" customHeight="1" x14ac:dyDescent="0.2">
      <c r="A77" s="53">
        <v>1</v>
      </c>
      <c r="B77" s="53">
        <v>9173</v>
      </c>
      <c r="C77" s="85" t="s">
        <v>6304</v>
      </c>
      <c r="D77" s="325" t="s">
        <v>440</v>
      </c>
      <c r="E77" s="394"/>
      <c r="F77" s="47"/>
      <c r="H77" s="249"/>
      <c r="I77" s="57"/>
      <c r="J77" s="58"/>
      <c r="K77" s="47"/>
      <c r="N77" s="77"/>
      <c r="O77" s="231"/>
      <c r="P77" s="62"/>
      <c r="Q77" s="104">
        <v>266</v>
      </c>
      <c r="R77" s="60"/>
    </row>
    <row r="78" spans="1:18" ht="16.5" customHeight="1" x14ac:dyDescent="0.2">
      <c r="A78" s="53">
        <v>1</v>
      </c>
      <c r="B78" s="53">
        <v>9174</v>
      </c>
      <c r="C78" s="85" t="s">
        <v>6305</v>
      </c>
      <c r="D78" s="391"/>
      <c r="E78" s="390"/>
      <c r="F78" s="47"/>
      <c r="H78" s="248" t="s">
        <v>397</v>
      </c>
      <c r="I78" s="205" t="s">
        <v>398</v>
      </c>
      <c r="J78" s="58">
        <v>1</v>
      </c>
      <c r="K78" s="47"/>
      <c r="N78" s="55"/>
      <c r="O78" s="229"/>
      <c r="P78" s="50"/>
      <c r="Q78" s="104">
        <v>266</v>
      </c>
      <c r="R78" s="60"/>
    </row>
    <row r="79" spans="1:18" ht="16.5" customHeight="1" x14ac:dyDescent="0.2">
      <c r="A79" s="63">
        <v>1</v>
      </c>
      <c r="B79" s="63" t="s">
        <v>2401</v>
      </c>
      <c r="C79" s="87" t="s">
        <v>6306</v>
      </c>
      <c r="D79" s="391"/>
      <c r="E79" s="390"/>
      <c r="F79" s="47"/>
      <c r="H79" s="250"/>
      <c r="I79" s="69"/>
      <c r="J79" s="70"/>
      <c r="K79" s="47"/>
      <c r="N79" s="359" t="s">
        <v>400</v>
      </c>
      <c r="O79" s="208" t="s">
        <v>398</v>
      </c>
      <c r="P79" s="67">
        <v>0.7</v>
      </c>
      <c r="Q79" s="105">
        <v>186</v>
      </c>
      <c r="R79" s="72"/>
    </row>
    <row r="80" spans="1:18" ht="16.5" customHeight="1" x14ac:dyDescent="0.2">
      <c r="A80" s="63">
        <v>1</v>
      </c>
      <c r="B80" s="63" t="s">
        <v>2402</v>
      </c>
      <c r="C80" s="87" t="s">
        <v>6307</v>
      </c>
      <c r="D80" s="246">
        <v>197</v>
      </c>
      <c r="E80" s="23" t="s">
        <v>394</v>
      </c>
      <c r="F80" s="47"/>
      <c r="H80" s="251" t="s">
        <v>397</v>
      </c>
      <c r="I80" s="207" t="s">
        <v>398</v>
      </c>
      <c r="J80" s="70">
        <v>1</v>
      </c>
      <c r="K80" s="47"/>
      <c r="N80" s="360"/>
      <c r="O80" s="209"/>
      <c r="P80" s="75"/>
      <c r="Q80" s="105">
        <v>186</v>
      </c>
      <c r="R80" s="72"/>
    </row>
    <row r="81" spans="1:18" ht="16.5" customHeight="1" x14ac:dyDescent="0.2">
      <c r="A81" s="53">
        <v>1</v>
      </c>
      <c r="B81" s="53">
        <v>9175</v>
      </c>
      <c r="C81" s="85" t="s">
        <v>6308</v>
      </c>
      <c r="D81" s="325" t="s">
        <v>441</v>
      </c>
      <c r="E81" s="394"/>
      <c r="F81" s="47"/>
      <c r="H81" s="249"/>
      <c r="I81" s="57"/>
      <c r="J81" s="58"/>
      <c r="K81" s="47"/>
      <c r="N81" s="77"/>
      <c r="O81" s="231"/>
      <c r="P81" s="62"/>
      <c r="Q81" s="104">
        <v>372</v>
      </c>
      <c r="R81" s="60"/>
    </row>
    <row r="82" spans="1:18" ht="16.5" customHeight="1" x14ac:dyDescent="0.2">
      <c r="A82" s="53">
        <v>1</v>
      </c>
      <c r="B82" s="53">
        <v>9176</v>
      </c>
      <c r="C82" s="85" t="s">
        <v>6309</v>
      </c>
      <c r="D82" s="391"/>
      <c r="E82" s="390"/>
      <c r="F82" s="47"/>
      <c r="H82" s="248" t="s">
        <v>397</v>
      </c>
      <c r="I82" s="205" t="s">
        <v>398</v>
      </c>
      <c r="J82" s="58">
        <v>1</v>
      </c>
      <c r="K82" s="47"/>
      <c r="N82" s="55"/>
      <c r="O82" s="229"/>
      <c r="P82" s="50"/>
      <c r="Q82" s="104">
        <v>372</v>
      </c>
      <c r="R82" s="60"/>
    </row>
    <row r="83" spans="1:18" ht="16.5" customHeight="1" x14ac:dyDescent="0.2">
      <c r="A83" s="63">
        <v>1</v>
      </c>
      <c r="B83" s="63" t="s">
        <v>2403</v>
      </c>
      <c r="C83" s="87" t="s">
        <v>6310</v>
      </c>
      <c r="D83" s="391"/>
      <c r="E83" s="390"/>
      <c r="F83" s="47"/>
      <c r="H83" s="250"/>
      <c r="I83" s="69"/>
      <c r="J83" s="70"/>
      <c r="K83" s="47"/>
      <c r="N83" s="359" t="s">
        <v>400</v>
      </c>
      <c r="O83" s="208" t="s">
        <v>398</v>
      </c>
      <c r="P83" s="67">
        <v>0.7</v>
      </c>
      <c r="Q83" s="105">
        <v>260</v>
      </c>
      <c r="R83" s="72"/>
    </row>
    <row r="84" spans="1:18" ht="16.5" customHeight="1" x14ac:dyDescent="0.2">
      <c r="A84" s="63">
        <v>1</v>
      </c>
      <c r="B84" s="63" t="s">
        <v>2404</v>
      </c>
      <c r="C84" s="87" t="s">
        <v>6311</v>
      </c>
      <c r="D84" s="246">
        <v>275</v>
      </c>
      <c r="E84" s="23" t="s">
        <v>394</v>
      </c>
      <c r="F84" s="47"/>
      <c r="H84" s="251" t="s">
        <v>397</v>
      </c>
      <c r="I84" s="207" t="s">
        <v>398</v>
      </c>
      <c r="J84" s="70">
        <v>1</v>
      </c>
      <c r="K84" s="47"/>
      <c r="N84" s="360"/>
      <c r="O84" s="209"/>
      <c r="P84" s="75"/>
      <c r="Q84" s="105">
        <v>260</v>
      </c>
      <c r="R84" s="72"/>
    </row>
    <row r="85" spans="1:18" ht="16.5" customHeight="1" x14ac:dyDescent="0.2">
      <c r="A85" s="53">
        <v>1</v>
      </c>
      <c r="B85" s="53">
        <v>9177</v>
      </c>
      <c r="C85" s="85" t="s">
        <v>6312</v>
      </c>
      <c r="D85" s="325" t="s">
        <v>459</v>
      </c>
      <c r="E85" s="394"/>
      <c r="F85" s="47"/>
      <c r="H85" s="249"/>
      <c r="I85" s="57"/>
      <c r="J85" s="58"/>
      <c r="K85" s="47"/>
      <c r="N85" s="77"/>
      <c r="O85" s="231"/>
      <c r="P85" s="62"/>
      <c r="Q85" s="104">
        <v>467</v>
      </c>
      <c r="R85" s="60"/>
    </row>
    <row r="86" spans="1:18" ht="16.5" customHeight="1" x14ac:dyDescent="0.2">
      <c r="A86" s="53">
        <v>1</v>
      </c>
      <c r="B86" s="53">
        <v>9178</v>
      </c>
      <c r="C86" s="85" t="s">
        <v>6313</v>
      </c>
      <c r="D86" s="391"/>
      <c r="E86" s="390"/>
      <c r="F86" s="47"/>
      <c r="H86" s="248" t="s">
        <v>397</v>
      </c>
      <c r="I86" s="205" t="s">
        <v>398</v>
      </c>
      <c r="J86" s="58">
        <v>1</v>
      </c>
      <c r="K86" s="47"/>
      <c r="N86" s="55"/>
      <c r="O86" s="229"/>
      <c r="P86" s="50"/>
      <c r="Q86" s="104">
        <v>467</v>
      </c>
      <c r="R86" s="60"/>
    </row>
    <row r="87" spans="1:18" ht="16.5" customHeight="1" x14ac:dyDescent="0.2">
      <c r="A87" s="63">
        <v>1</v>
      </c>
      <c r="B87" s="63" t="s">
        <v>2405</v>
      </c>
      <c r="C87" s="87" t="s">
        <v>6314</v>
      </c>
      <c r="D87" s="391"/>
      <c r="E87" s="390"/>
      <c r="F87" s="47"/>
      <c r="H87" s="250"/>
      <c r="I87" s="69"/>
      <c r="J87" s="70"/>
      <c r="K87" s="47"/>
      <c r="N87" s="359" t="s">
        <v>400</v>
      </c>
      <c r="O87" s="208" t="s">
        <v>398</v>
      </c>
      <c r="P87" s="67">
        <v>0.7</v>
      </c>
      <c r="Q87" s="105">
        <v>327</v>
      </c>
      <c r="R87" s="72"/>
    </row>
    <row r="88" spans="1:18" ht="16.5" customHeight="1" x14ac:dyDescent="0.2">
      <c r="A88" s="63">
        <v>1</v>
      </c>
      <c r="B88" s="63" t="s">
        <v>2406</v>
      </c>
      <c r="C88" s="87" t="s">
        <v>6315</v>
      </c>
      <c r="D88" s="246">
        <v>345</v>
      </c>
      <c r="E88" s="23" t="s">
        <v>394</v>
      </c>
      <c r="F88" s="47"/>
      <c r="H88" s="251" t="s">
        <v>397</v>
      </c>
      <c r="I88" s="207" t="s">
        <v>398</v>
      </c>
      <c r="J88" s="70">
        <v>1</v>
      </c>
      <c r="K88" s="47"/>
      <c r="N88" s="360"/>
      <c r="O88" s="209"/>
      <c r="P88" s="75"/>
      <c r="Q88" s="105">
        <v>327</v>
      </c>
      <c r="R88" s="72"/>
    </row>
    <row r="89" spans="1:18" ht="16.5" customHeight="1" x14ac:dyDescent="0.2">
      <c r="A89" s="53">
        <v>1</v>
      </c>
      <c r="B89" s="53">
        <v>9179</v>
      </c>
      <c r="C89" s="85" t="s">
        <v>6316</v>
      </c>
      <c r="D89" s="325" t="s">
        <v>443</v>
      </c>
      <c r="E89" s="394"/>
      <c r="F89" s="47"/>
      <c r="H89" s="249"/>
      <c r="I89" s="57"/>
      <c r="J89" s="58"/>
      <c r="K89" s="47"/>
      <c r="N89" s="77"/>
      <c r="O89" s="231"/>
      <c r="P89" s="62"/>
      <c r="Q89" s="104">
        <v>560</v>
      </c>
      <c r="R89" s="60"/>
    </row>
    <row r="90" spans="1:18" ht="16.5" customHeight="1" x14ac:dyDescent="0.2">
      <c r="A90" s="53">
        <v>1</v>
      </c>
      <c r="B90" s="53">
        <v>9180</v>
      </c>
      <c r="C90" s="85" t="s">
        <v>6317</v>
      </c>
      <c r="D90" s="391"/>
      <c r="E90" s="390"/>
      <c r="F90" s="47"/>
      <c r="H90" s="248" t="s">
        <v>397</v>
      </c>
      <c r="I90" s="205" t="s">
        <v>398</v>
      </c>
      <c r="J90" s="58">
        <v>1</v>
      </c>
      <c r="K90" s="47"/>
      <c r="N90" s="55"/>
      <c r="O90" s="229"/>
      <c r="P90" s="50"/>
      <c r="Q90" s="104">
        <v>560</v>
      </c>
      <c r="R90" s="60"/>
    </row>
    <row r="91" spans="1:18" ht="16.5" customHeight="1" x14ac:dyDescent="0.2">
      <c r="A91" s="63">
        <v>1</v>
      </c>
      <c r="B91" s="63" t="s">
        <v>2407</v>
      </c>
      <c r="C91" s="87" t="s">
        <v>6318</v>
      </c>
      <c r="D91" s="391"/>
      <c r="E91" s="390"/>
      <c r="F91" s="47"/>
      <c r="H91" s="250"/>
      <c r="I91" s="69"/>
      <c r="J91" s="70"/>
      <c r="K91" s="47"/>
      <c r="N91" s="359" t="s">
        <v>400</v>
      </c>
      <c r="O91" s="208" t="s">
        <v>398</v>
      </c>
      <c r="P91" s="67">
        <v>0.7</v>
      </c>
      <c r="Q91" s="105">
        <v>392</v>
      </c>
      <c r="R91" s="72"/>
    </row>
    <row r="92" spans="1:18" ht="16.5" customHeight="1" x14ac:dyDescent="0.2">
      <c r="A92" s="63">
        <v>1</v>
      </c>
      <c r="B92" s="63" t="s">
        <v>2408</v>
      </c>
      <c r="C92" s="87" t="s">
        <v>6319</v>
      </c>
      <c r="D92" s="246">
        <v>414</v>
      </c>
      <c r="E92" s="23" t="s">
        <v>394</v>
      </c>
      <c r="F92" s="47"/>
      <c r="H92" s="251" t="s">
        <v>397</v>
      </c>
      <c r="I92" s="207" t="s">
        <v>398</v>
      </c>
      <c r="J92" s="70">
        <v>1</v>
      </c>
      <c r="K92" s="47"/>
      <c r="N92" s="360"/>
      <c r="O92" s="209"/>
      <c r="P92" s="75"/>
      <c r="Q92" s="105">
        <v>392</v>
      </c>
      <c r="R92" s="72"/>
    </row>
    <row r="93" spans="1:18" ht="16.5" customHeight="1" x14ac:dyDescent="0.2">
      <c r="A93" s="53">
        <v>1</v>
      </c>
      <c r="B93" s="53">
        <v>9181</v>
      </c>
      <c r="C93" s="85" t="s">
        <v>6320</v>
      </c>
      <c r="D93" s="325" t="s">
        <v>444</v>
      </c>
      <c r="E93" s="394"/>
      <c r="F93" s="47"/>
      <c r="H93" s="249"/>
      <c r="I93" s="57"/>
      <c r="J93" s="58"/>
      <c r="K93" s="47"/>
      <c r="N93" s="77"/>
      <c r="O93" s="231"/>
      <c r="P93" s="62"/>
      <c r="Q93" s="104">
        <v>653</v>
      </c>
      <c r="R93" s="60"/>
    </row>
    <row r="94" spans="1:18" ht="16.5" customHeight="1" x14ac:dyDescent="0.2">
      <c r="A94" s="53">
        <v>1</v>
      </c>
      <c r="B94" s="53">
        <v>9182</v>
      </c>
      <c r="C94" s="85" t="s">
        <v>6321</v>
      </c>
      <c r="D94" s="391"/>
      <c r="E94" s="390"/>
      <c r="F94" s="47"/>
      <c r="H94" s="248" t="s">
        <v>397</v>
      </c>
      <c r="I94" s="205" t="s">
        <v>398</v>
      </c>
      <c r="J94" s="58">
        <v>1</v>
      </c>
      <c r="K94" s="47"/>
      <c r="N94" s="55"/>
      <c r="O94" s="229"/>
      <c r="P94" s="50"/>
      <c r="Q94" s="104">
        <v>653</v>
      </c>
      <c r="R94" s="60"/>
    </row>
    <row r="95" spans="1:18" ht="16.5" customHeight="1" x14ac:dyDescent="0.2">
      <c r="A95" s="63">
        <v>1</v>
      </c>
      <c r="B95" s="63" t="s">
        <v>2409</v>
      </c>
      <c r="C95" s="87" t="s">
        <v>6322</v>
      </c>
      <c r="D95" s="391"/>
      <c r="E95" s="390"/>
      <c r="F95" s="47"/>
      <c r="H95" s="250"/>
      <c r="I95" s="69"/>
      <c r="J95" s="70"/>
      <c r="K95" s="47"/>
      <c r="N95" s="359" t="s">
        <v>400</v>
      </c>
      <c r="O95" s="208" t="s">
        <v>398</v>
      </c>
      <c r="P95" s="67">
        <v>0.7</v>
      </c>
      <c r="Q95" s="105">
        <v>457</v>
      </c>
      <c r="R95" s="72"/>
    </row>
    <row r="96" spans="1:18" ht="16.5" customHeight="1" x14ac:dyDescent="0.2">
      <c r="A96" s="63">
        <v>1</v>
      </c>
      <c r="B96" s="63" t="s">
        <v>2410</v>
      </c>
      <c r="C96" s="87" t="s">
        <v>6323</v>
      </c>
      <c r="D96" s="246">
        <v>483</v>
      </c>
      <c r="E96" s="23" t="s">
        <v>394</v>
      </c>
      <c r="F96" s="47"/>
      <c r="H96" s="251" t="s">
        <v>397</v>
      </c>
      <c r="I96" s="207" t="s">
        <v>398</v>
      </c>
      <c r="J96" s="70">
        <v>1</v>
      </c>
      <c r="K96" s="47"/>
      <c r="N96" s="360"/>
      <c r="O96" s="209"/>
      <c r="P96" s="75"/>
      <c r="Q96" s="105">
        <v>457</v>
      </c>
      <c r="R96" s="72"/>
    </row>
    <row r="97" spans="1:18" ht="16.5" customHeight="1" x14ac:dyDescent="0.2">
      <c r="A97" s="53">
        <v>1</v>
      </c>
      <c r="B97" s="53">
        <v>9183</v>
      </c>
      <c r="C97" s="85" t="s">
        <v>6324</v>
      </c>
      <c r="D97" s="325" t="s">
        <v>445</v>
      </c>
      <c r="E97" s="394"/>
      <c r="F97" s="47"/>
      <c r="H97" s="249"/>
      <c r="I97" s="57"/>
      <c r="J97" s="58"/>
      <c r="K97" s="47"/>
      <c r="N97" s="77"/>
      <c r="O97" s="231"/>
      <c r="P97" s="62"/>
      <c r="Q97" s="104">
        <v>746</v>
      </c>
      <c r="R97" s="60"/>
    </row>
    <row r="98" spans="1:18" ht="16.5" customHeight="1" x14ac:dyDescent="0.2">
      <c r="A98" s="53">
        <v>1</v>
      </c>
      <c r="B98" s="53">
        <v>9184</v>
      </c>
      <c r="C98" s="85" t="s">
        <v>6325</v>
      </c>
      <c r="D98" s="391"/>
      <c r="E98" s="390"/>
      <c r="F98" s="47"/>
      <c r="H98" s="248" t="s">
        <v>397</v>
      </c>
      <c r="I98" s="205" t="s">
        <v>398</v>
      </c>
      <c r="J98" s="58">
        <v>1</v>
      </c>
      <c r="K98" s="47"/>
      <c r="N98" s="55"/>
      <c r="O98" s="229"/>
      <c r="P98" s="50"/>
      <c r="Q98" s="104">
        <v>746</v>
      </c>
      <c r="R98" s="60"/>
    </row>
    <row r="99" spans="1:18" ht="16.5" customHeight="1" x14ac:dyDescent="0.2">
      <c r="A99" s="63">
        <v>1</v>
      </c>
      <c r="B99" s="63" t="s">
        <v>2411</v>
      </c>
      <c r="C99" s="87" t="s">
        <v>6326</v>
      </c>
      <c r="D99" s="391"/>
      <c r="E99" s="390"/>
      <c r="F99" s="47"/>
      <c r="H99" s="250"/>
      <c r="I99" s="69"/>
      <c r="J99" s="70"/>
      <c r="K99" s="47"/>
      <c r="N99" s="359" t="s">
        <v>400</v>
      </c>
      <c r="O99" s="208" t="s">
        <v>398</v>
      </c>
      <c r="P99" s="67">
        <v>0.7</v>
      </c>
      <c r="Q99" s="105">
        <v>522</v>
      </c>
      <c r="R99" s="72"/>
    </row>
    <row r="100" spans="1:18" ht="16.5" customHeight="1" x14ac:dyDescent="0.2">
      <c r="A100" s="63">
        <v>1</v>
      </c>
      <c r="B100" s="63" t="s">
        <v>2412</v>
      </c>
      <c r="C100" s="87" t="s">
        <v>6327</v>
      </c>
      <c r="D100" s="246">
        <v>552</v>
      </c>
      <c r="E100" s="23" t="s">
        <v>394</v>
      </c>
      <c r="F100" s="47"/>
      <c r="H100" s="251" t="s">
        <v>397</v>
      </c>
      <c r="I100" s="207" t="s">
        <v>398</v>
      </c>
      <c r="J100" s="70">
        <v>1</v>
      </c>
      <c r="K100" s="47"/>
      <c r="N100" s="360"/>
      <c r="O100" s="209"/>
      <c r="P100" s="75"/>
      <c r="Q100" s="105">
        <v>522</v>
      </c>
      <c r="R100" s="72"/>
    </row>
    <row r="101" spans="1:18" ht="16.5" customHeight="1" x14ac:dyDescent="0.2">
      <c r="A101" s="53">
        <v>1</v>
      </c>
      <c r="B101" s="53">
        <v>9185</v>
      </c>
      <c r="C101" s="85" t="s">
        <v>6328</v>
      </c>
      <c r="D101" s="325" t="s">
        <v>446</v>
      </c>
      <c r="E101" s="394"/>
      <c r="F101" s="47"/>
      <c r="H101" s="249"/>
      <c r="I101" s="57"/>
      <c r="J101" s="58"/>
      <c r="K101" s="47"/>
      <c r="N101" s="77"/>
      <c r="O101" s="231"/>
      <c r="P101" s="62"/>
      <c r="Q101" s="104">
        <v>839</v>
      </c>
      <c r="R101" s="60"/>
    </row>
    <row r="102" spans="1:18" ht="16.5" customHeight="1" x14ac:dyDescent="0.2">
      <c r="A102" s="53">
        <v>1</v>
      </c>
      <c r="B102" s="53">
        <v>9186</v>
      </c>
      <c r="C102" s="85" t="s">
        <v>6329</v>
      </c>
      <c r="D102" s="391"/>
      <c r="E102" s="390"/>
      <c r="F102" s="47"/>
      <c r="H102" s="248" t="s">
        <v>397</v>
      </c>
      <c r="I102" s="205" t="s">
        <v>398</v>
      </c>
      <c r="J102" s="58">
        <v>1</v>
      </c>
      <c r="K102" s="47"/>
      <c r="N102" s="55"/>
      <c r="O102" s="229"/>
      <c r="P102" s="50"/>
      <c r="Q102" s="104">
        <v>839</v>
      </c>
      <c r="R102" s="60"/>
    </row>
    <row r="103" spans="1:18" ht="16.5" customHeight="1" x14ac:dyDescent="0.2">
      <c r="A103" s="63">
        <v>1</v>
      </c>
      <c r="B103" s="63" t="s">
        <v>2413</v>
      </c>
      <c r="C103" s="87" t="s">
        <v>6330</v>
      </c>
      <c r="D103" s="391"/>
      <c r="E103" s="390"/>
      <c r="F103" s="47"/>
      <c r="H103" s="250"/>
      <c r="I103" s="69"/>
      <c r="J103" s="70"/>
      <c r="K103" s="47"/>
      <c r="N103" s="359" t="s">
        <v>400</v>
      </c>
      <c r="O103" s="208" t="s">
        <v>398</v>
      </c>
      <c r="P103" s="67">
        <v>0.7</v>
      </c>
      <c r="Q103" s="105">
        <v>587</v>
      </c>
      <c r="R103" s="72"/>
    </row>
    <row r="104" spans="1:18" ht="16.5" customHeight="1" x14ac:dyDescent="0.2">
      <c r="A104" s="63">
        <v>1</v>
      </c>
      <c r="B104" s="63" t="s">
        <v>2414</v>
      </c>
      <c r="C104" s="87" t="s">
        <v>6331</v>
      </c>
      <c r="D104" s="246">
        <v>621</v>
      </c>
      <c r="E104" s="23" t="s">
        <v>394</v>
      </c>
      <c r="F104" s="47"/>
      <c r="H104" s="251" t="s">
        <v>397</v>
      </c>
      <c r="I104" s="207" t="s">
        <v>398</v>
      </c>
      <c r="J104" s="70">
        <v>1</v>
      </c>
      <c r="K104" s="47"/>
      <c r="N104" s="360"/>
      <c r="O104" s="209"/>
      <c r="P104" s="75"/>
      <c r="Q104" s="105">
        <v>587</v>
      </c>
      <c r="R104" s="72"/>
    </row>
    <row r="105" spans="1:18" ht="16.5" customHeight="1" x14ac:dyDescent="0.2">
      <c r="A105" s="53">
        <v>1</v>
      </c>
      <c r="B105" s="53">
        <v>9187</v>
      </c>
      <c r="C105" s="85" t="s">
        <v>6332</v>
      </c>
      <c r="D105" s="325" t="s">
        <v>489</v>
      </c>
      <c r="E105" s="394"/>
      <c r="F105" s="47"/>
      <c r="H105" s="249"/>
      <c r="I105" s="57"/>
      <c r="J105" s="58"/>
      <c r="K105" s="47"/>
      <c r="N105" s="77"/>
      <c r="O105" s="231"/>
      <c r="P105" s="62"/>
      <c r="Q105" s="104">
        <v>932</v>
      </c>
      <c r="R105" s="60"/>
    </row>
    <row r="106" spans="1:18" ht="16.5" customHeight="1" x14ac:dyDescent="0.2">
      <c r="A106" s="53">
        <v>1</v>
      </c>
      <c r="B106" s="53">
        <v>9188</v>
      </c>
      <c r="C106" s="85" t="s">
        <v>6333</v>
      </c>
      <c r="D106" s="391"/>
      <c r="E106" s="390"/>
      <c r="F106" s="47"/>
      <c r="H106" s="248" t="s">
        <v>397</v>
      </c>
      <c r="I106" s="205" t="s">
        <v>398</v>
      </c>
      <c r="J106" s="58">
        <v>1</v>
      </c>
      <c r="K106" s="47"/>
      <c r="N106" s="55"/>
      <c r="O106" s="229"/>
      <c r="P106" s="50"/>
      <c r="Q106" s="104">
        <v>932</v>
      </c>
      <c r="R106" s="60"/>
    </row>
    <row r="107" spans="1:18" ht="16.5" customHeight="1" x14ac:dyDescent="0.2">
      <c r="A107" s="63">
        <v>1</v>
      </c>
      <c r="B107" s="63" t="s">
        <v>2415</v>
      </c>
      <c r="C107" s="87" t="s">
        <v>6334</v>
      </c>
      <c r="D107" s="391"/>
      <c r="E107" s="390"/>
      <c r="F107" s="47"/>
      <c r="H107" s="250"/>
      <c r="I107" s="69"/>
      <c r="J107" s="70"/>
      <c r="K107" s="47"/>
      <c r="N107" s="359" t="s">
        <v>400</v>
      </c>
      <c r="O107" s="208" t="s">
        <v>398</v>
      </c>
      <c r="P107" s="67">
        <v>0.7</v>
      </c>
      <c r="Q107" s="105">
        <v>652</v>
      </c>
      <c r="R107" s="72"/>
    </row>
    <row r="108" spans="1:18" ht="16.5" customHeight="1" x14ac:dyDescent="0.2">
      <c r="A108" s="63">
        <v>1</v>
      </c>
      <c r="B108" s="63" t="s">
        <v>2416</v>
      </c>
      <c r="C108" s="87" t="s">
        <v>6335</v>
      </c>
      <c r="D108" s="246">
        <v>690</v>
      </c>
      <c r="E108" s="23" t="s">
        <v>394</v>
      </c>
      <c r="F108" s="47"/>
      <c r="H108" s="251" t="s">
        <v>397</v>
      </c>
      <c r="I108" s="207" t="s">
        <v>398</v>
      </c>
      <c r="J108" s="70">
        <v>1</v>
      </c>
      <c r="K108" s="47"/>
      <c r="N108" s="360"/>
      <c r="O108" s="209"/>
      <c r="P108" s="75"/>
      <c r="Q108" s="105">
        <v>652</v>
      </c>
      <c r="R108" s="72"/>
    </row>
    <row r="109" spans="1:18" ht="16.5" customHeight="1" x14ac:dyDescent="0.2">
      <c r="A109" s="53">
        <v>1</v>
      </c>
      <c r="B109" s="53">
        <v>9189</v>
      </c>
      <c r="C109" s="85" t="s">
        <v>6336</v>
      </c>
      <c r="D109" s="325" t="s">
        <v>448</v>
      </c>
      <c r="E109" s="394"/>
      <c r="F109" s="47"/>
      <c r="H109" s="249"/>
      <c r="I109" s="57"/>
      <c r="J109" s="58"/>
      <c r="K109" s="47"/>
      <c r="N109" s="77"/>
      <c r="O109" s="231"/>
      <c r="P109" s="62"/>
      <c r="Q109" s="104">
        <v>1025</v>
      </c>
      <c r="R109" s="60"/>
    </row>
    <row r="110" spans="1:18" ht="16.5" customHeight="1" x14ac:dyDescent="0.2">
      <c r="A110" s="53">
        <v>1</v>
      </c>
      <c r="B110" s="53">
        <v>9190</v>
      </c>
      <c r="C110" s="85" t="s">
        <v>6337</v>
      </c>
      <c r="D110" s="391"/>
      <c r="E110" s="390"/>
      <c r="F110" s="47"/>
      <c r="H110" s="248" t="s">
        <v>397</v>
      </c>
      <c r="I110" s="205" t="s">
        <v>398</v>
      </c>
      <c r="J110" s="58">
        <v>1</v>
      </c>
      <c r="K110" s="47"/>
      <c r="N110" s="55"/>
      <c r="O110" s="229"/>
      <c r="P110" s="50"/>
      <c r="Q110" s="104">
        <v>1025</v>
      </c>
      <c r="R110" s="60"/>
    </row>
    <row r="111" spans="1:18" ht="16.5" customHeight="1" x14ac:dyDescent="0.2">
      <c r="A111" s="63">
        <v>1</v>
      </c>
      <c r="B111" s="63" t="s">
        <v>2417</v>
      </c>
      <c r="C111" s="87" t="s">
        <v>6338</v>
      </c>
      <c r="D111" s="391"/>
      <c r="E111" s="390"/>
      <c r="F111" s="47"/>
      <c r="H111" s="250"/>
      <c r="I111" s="69"/>
      <c r="J111" s="70"/>
      <c r="K111" s="47"/>
      <c r="N111" s="359" t="s">
        <v>400</v>
      </c>
      <c r="O111" s="208" t="s">
        <v>398</v>
      </c>
      <c r="P111" s="67">
        <v>0.7</v>
      </c>
      <c r="Q111" s="105">
        <v>718</v>
      </c>
      <c r="R111" s="72"/>
    </row>
    <row r="112" spans="1:18" ht="16.5" customHeight="1" x14ac:dyDescent="0.2">
      <c r="A112" s="63">
        <v>1</v>
      </c>
      <c r="B112" s="63" t="s">
        <v>2418</v>
      </c>
      <c r="C112" s="87" t="s">
        <v>6339</v>
      </c>
      <c r="D112" s="246">
        <v>759</v>
      </c>
      <c r="E112" s="23" t="s">
        <v>394</v>
      </c>
      <c r="F112" s="47"/>
      <c r="H112" s="251" t="s">
        <v>397</v>
      </c>
      <c r="I112" s="207" t="s">
        <v>398</v>
      </c>
      <c r="J112" s="70">
        <v>1</v>
      </c>
      <c r="K112" s="47"/>
      <c r="N112" s="360"/>
      <c r="O112" s="209"/>
      <c r="P112" s="75"/>
      <c r="Q112" s="105">
        <v>718</v>
      </c>
      <c r="R112" s="72"/>
    </row>
    <row r="113" spans="1:18" ht="16.5" customHeight="1" x14ac:dyDescent="0.2">
      <c r="A113" s="53">
        <v>1</v>
      </c>
      <c r="B113" s="53">
        <v>9191</v>
      </c>
      <c r="C113" s="85" t="s">
        <v>6340</v>
      </c>
      <c r="D113" s="325" t="s">
        <v>449</v>
      </c>
      <c r="E113" s="394"/>
      <c r="F113" s="47"/>
      <c r="H113" s="249"/>
      <c r="I113" s="57"/>
      <c r="J113" s="58"/>
      <c r="K113" s="47"/>
      <c r="N113" s="77"/>
      <c r="O113" s="231"/>
      <c r="P113" s="62"/>
      <c r="Q113" s="104">
        <v>1118</v>
      </c>
      <c r="R113" s="60"/>
    </row>
    <row r="114" spans="1:18" ht="16.5" customHeight="1" x14ac:dyDescent="0.2">
      <c r="A114" s="53">
        <v>1</v>
      </c>
      <c r="B114" s="53">
        <v>9192</v>
      </c>
      <c r="C114" s="85" t="s">
        <v>6341</v>
      </c>
      <c r="D114" s="391"/>
      <c r="E114" s="390"/>
      <c r="F114" s="47"/>
      <c r="H114" s="248" t="s">
        <v>397</v>
      </c>
      <c r="I114" s="205" t="s">
        <v>398</v>
      </c>
      <c r="J114" s="58">
        <v>1</v>
      </c>
      <c r="K114" s="47"/>
      <c r="N114" s="55"/>
      <c r="O114" s="229"/>
      <c r="P114" s="50"/>
      <c r="Q114" s="104">
        <v>1118</v>
      </c>
      <c r="R114" s="60"/>
    </row>
    <row r="115" spans="1:18" ht="16.5" customHeight="1" x14ac:dyDescent="0.2">
      <c r="A115" s="63">
        <v>1</v>
      </c>
      <c r="B115" s="63" t="s">
        <v>2419</v>
      </c>
      <c r="C115" s="87" t="s">
        <v>6342</v>
      </c>
      <c r="D115" s="391"/>
      <c r="E115" s="390"/>
      <c r="F115" s="47"/>
      <c r="H115" s="250"/>
      <c r="I115" s="69"/>
      <c r="J115" s="70"/>
      <c r="K115" s="47"/>
      <c r="N115" s="359" t="s">
        <v>400</v>
      </c>
      <c r="O115" s="208" t="s">
        <v>398</v>
      </c>
      <c r="P115" s="67">
        <v>0.7</v>
      </c>
      <c r="Q115" s="105">
        <v>783</v>
      </c>
      <c r="R115" s="72"/>
    </row>
    <row r="116" spans="1:18" ht="16.5" customHeight="1" x14ac:dyDescent="0.2">
      <c r="A116" s="63">
        <v>1</v>
      </c>
      <c r="B116" s="63" t="s">
        <v>2420</v>
      </c>
      <c r="C116" s="87" t="s">
        <v>6343</v>
      </c>
      <c r="D116" s="246">
        <v>828</v>
      </c>
      <c r="E116" s="23" t="s">
        <v>394</v>
      </c>
      <c r="F116" s="47"/>
      <c r="H116" s="251" t="s">
        <v>397</v>
      </c>
      <c r="I116" s="207" t="s">
        <v>398</v>
      </c>
      <c r="J116" s="70">
        <v>1</v>
      </c>
      <c r="K116" s="47"/>
      <c r="N116" s="360"/>
      <c r="O116" s="209"/>
      <c r="P116" s="75"/>
      <c r="Q116" s="105">
        <v>783</v>
      </c>
      <c r="R116" s="72"/>
    </row>
    <row r="117" spans="1:18" ht="16.5" customHeight="1" x14ac:dyDescent="0.2">
      <c r="A117" s="53">
        <v>1</v>
      </c>
      <c r="B117" s="53">
        <v>9193</v>
      </c>
      <c r="C117" s="85" t="s">
        <v>6344</v>
      </c>
      <c r="D117" s="325" t="s">
        <v>450</v>
      </c>
      <c r="E117" s="394"/>
      <c r="F117" s="47"/>
      <c r="H117" s="249"/>
      <c r="I117" s="57"/>
      <c r="J117" s="58"/>
      <c r="K117" s="47"/>
      <c r="N117" s="77"/>
      <c r="O117" s="231"/>
      <c r="P117" s="62"/>
      <c r="Q117" s="104">
        <v>1211</v>
      </c>
      <c r="R117" s="60"/>
    </row>
    <row r="118" spans="1:18" ht="16.5" customHeight="1" x14ac:dyDescent="0.2">
      <c r="A118" s="53">
        <v>1</v>
      </c>
      <c r="B118" s="53">
        <v>9194</v>
      </c>
      <c r="C118" s="85" t="s">
        <v>6345</v>
      </c>
      <c r="D118" s="391"/>
      <c r="E118" s="390"/>
      <c r="F118" s="47"/>
      <c r="H118" s="248" t="s">
        <v>397</v>
      </c>
      <c r="I118" s="205" t="s">
        <v>398</v>
      </c>
      <c r="J118" s="58">
        <v>1</v>
      </c>
      <c r="K118" s="47"/>
      <c r="N118" s="55"/>
      <c r="O118" s="229"/>
      <c r="P118" s="50"/>
      <c r="Q118" s="104">
        <v>1211</v>
      </c>
      <c r="R118" s="60"/>
    </row>
    <row r="119" spans="1:18" ht="16.5" customHeight="1" x14ac:dyDescent="0.2">
      <c r="A119" s="63">
        <v>1</v>
      </c>
      <c r="B119" s="63" t="s">
        <v>2421</v>
      </c>
      <c r="C119" s="87" t="s">
        <v>6346</v>
      </c>
      <c r="D119" s="391"/>
      <c r="E119" s="390"/>
      <c r="F119" s="47"/>
      <c r="H119" s="250"/>
      <c r="I119" s="69"/>
      <c r="J119" s="70"/>
      <c r="K119" s="47"/>
      <c r="N119" s="359" t="s">
        <v>400</v>
      </c>
      <c r="O119" s="208" t="s">
        <v>398</v>
      </c>
      <c r="P119" s="67">
        <v>0.7</v>
      </c>
      <c r="Q119" s="105">
        <v>848</v>
      </c>
      <c r="R119" s="72"/>
    </row>
    <row r="120" spans="1:18" ht="16.5" customHeight="1" x14ac:dyDescent="0.2">
      <c r="A120" s="63">
        <v>1</v>
      </c>
      <c r="B120" s="63" t="s">
        <v>2422</v>
      </c>
      <c r="C120" s="87" t="s">
        <v>6347</v>
      </c>
      <c r="D120" s="246">
        <v>897</v>
      </c>
      <c r="E120" s="23" t="s">
        <v>394</v>
      </c>
      <c r="F120" s="47"/>
      <c r="H120" s="251" t="s">
        <v>397</v>
      </c>
      <c r="I120" s="207" t="s">
        <v>398</v>
      </c>
      <c r="J120" s="70">
        <v>1</v>
      </c>
      <c r="K120" s="47"/>
      <c r="M120" s="223"/>
      <c r="N120" s="360"/>
      <c r="O120" s="209"/>
      <c r="P120" s="75"/>
      <c r="Q120" s="105">
        <v>848</v>
      </c>
      <c r="R120" s="72"/>
    </row>
    <row r="121" spans="1:18" ht="16.5" customHeight="1" x14ac:dyDescent="0.2">
      <c r="A121" s="53">
        <v>1</v>
      </c>
      <c r="B121" s="53">
        <v>9195</v>
      </c>
      <c r="C121" s="85" t="s">
        <v>6348</v>
      </c>
      <c r="D121" s="325" t="s">
        <v>451</v>
      </c>
      <c r="E121" s="394"/>
      <c r="F121" s="47"/>
      <c r="H121" s="249"/>
      <c r="I121" s="57"/>
      <c r="J121" s="58"/>
      <c r="K121" s="47"/>
      <c r="M121" s="223"/>
      <c r="N121" s="77"/>
      <c r="O121" s="231"/>
      <c r="P121" s="62"/>
      <c r="Q121" s="104">
        <v>1304</v>
      </c>
      <c r="R121" s="60"/>
    </row>
    <row r="122" spans="1:18" ht="16.5" customHeight="1" x14ac:dyDescent="0.2">
      <c r="A122" s="53">
        <v>1</v>
      </c>
      <c r="B122" s="53">
        <v>9196</v>
      </c>
      <c r="C122" s="85" t="s">
        <v>6349</v>
      </c>
      <c r="D122" s="391"/>
      <c r="E122" s="390"/>
      <c r="F122" s="47"/>
      <c r="H122" s="248" t="s">
        <v>397</v>
      </c>
      <c r="I122" s="205" t="s">
        <v>398</v>
      </c>
      <c r="J122" s="58">
        <v>1</v>
      </c>
      <c r="K122" s="240"/>
      <c r="L122" s="26"/>
      <c r="M122" s="111"/>
      <c r="N122" s="55"/>
      <c r="O122" s="229"/>
      <c r="P122" s="50"/>
      <c r="Q122" s="104">
        <v>1304</v>
      </c>
      <c r="R122" s="60"/>
    </row>
    <row r="123" spans="1:18" ht="16.5" customHeight="1" x14ac:dyDescent="0.2">
      <c r="A123" s="63">
        <v>1</v>
      </c>
      <c r="B123" s="63" t="s">
        <v>2423</v>
      </c>
      <c r="C123" s="87" t="s">
        <v>6350</v>
      </c>
      <c r="D123" s="391"/>
      <c r="E123" s="390"/>
      <c r="F123" s="47"/>
      <c r="H123" s="250"/>
      <c r="I123" s="69"/>
      <c r="J123" s="70"/>
      <c r="K123" s="47"/>
      <c r="M123" s="242"/>
      <c r="N123" s="359" t="s">
        <v>400</v>
      </c>
      <c r="O123" s="208" t="s">
        <v>398</v>
      </c>
      <c r="P123" s="67">
        <v>0.7</v>
      </c>
      <c r="Q123" s="105">
        <v>913</v>
      </c>
      <c r="R123" s="72"/>
    </row>
    <row r="124" spans="1:18" ht="16.5" customHeight="1" x14ac:dyDescent="0.2">
      <c r="A124" s="63">
        <v>1</v>
      </c>
      <c r="B124" s="63" t="s">
        <v>2424</v>
      </c>
      <c r="C124" s="87" t="s">
        <v>6351</v>
      </c>
      <c r="D124" s="247">
        <v>966</v>
      </c>
      <c r="E124" s="176" t="s">
        <v>394</v>
      </c>
      <c r="F124" s="266"/>
      <c r="G124" s="230"/>
      <c r="H124" s="251" t="s">
        <v>397</v>
      </c>
      <c r="I124" s="207" t="s">
        <v>398</v>
      </c>
      <c r="J124" s="70">
        <v>1</v>
      </c>
      <c r="K124" s="55"/>
      <c r="L124" s="49"/>
      <c r="M124" s="230"/>
      <c r="N124" s="360"/>
      <c r="O124" s="209"/>
      <c r="P124" s="75"/>
      <c r="Q124" s="105">
        <v>913</v>
      </c>
      <c r="R124" s="79"/>
    </row>
    <row r="125" spans="1:18" ht="16.5" customHeight="1" x14ac:dyDescent="0.2"/>
    <row r="126" spans="1:18" ht="16.5" customHeight="1" x14ac:dyDescent="0.2"/>
  </sheetData>
  <mergeCells count="60">
    <mergeCell ref="D113:E115"/>
    <mergeCell ref="N115:N116"/>
    <mergeCell ref="D117:E119"/>
    <mergeCell ref="N119:N120"/>
    <mergeCell ref="D121:E123"/>
    <mergeCell ref="N123:N124"/>
    <mergeCell ref="D101:E103"/>
    <mergeCell ref="N103:N104"/>
    <mergeCell ref="D105:E107"/>
    <mergeCell ref="N107:N108"/>
    <mergeCell ref="D109:E111"/>
    <mergeCell ref="N111:N112"/>
    <mergeCell ref="D89:E91"/>
    <mergeCell ref="N91:N92"/>
    <mergeCell ref="D93:E95"/>
    <mergeCell ref="N95:N96"/>
    <mergeCell ref="D97:E99"/>
    <mergeCell ref="N99:N100"/>
    <mergeCell ref="D77:E79"/>
    <mergeCell ref="N79:N80"/>
    <mergeCell ref="D81:E83"/>
    <mergeCell ref="N83:N84"/>
    <mergeCell ref="D85:E87"/>
    <mergeCell ref="N87:N88"/>
    <mergeCell ref="D64:E66"/>
    <mergeCell ref="N66:N67"/>
    <mergeCell ref="D73:E75"/>
    <mergeCell ref="F73:G75"/>
    <mergeCell ref="M74:M75"/>
    <mergeCell ref="N75:N76"/>
    <mergeCell ref="D52:E54"/>
    <mergeCell ref="N54:N55"/>
    <mergeCell ref="D56:E58"/>
    <mergeCell ref="N58:N59"/>
    <mergeCell ref="D60:E62"/>
    <mergeCell ref="N62:N63"/>
    <mergeCell ref="D40:E42"/>
    <mergeCell ref="N42:N43"/>
    <mergeCell ref="D44:E46"/>
    <mergeCell ref="N46:N47"/>
    <mergeCell ref="D48:E50"/>
    <mergeCell ref="N50:N51"/>
    <mergeCell ref="D32:E34"/>
    <mergeCell ref="F32:G34"/>
    <mergeCell ref="M33:M34"/>
    <mergeCell ref="N34:N35"/>
    <mergeCell ref="D36:E38"/>
    <mergeCell ref="N38:N39"/>
    <mergeCell ref="D15:E17"/>
    <mergeCell ref="N17:N18"/>
    <mergeCell ref="D19:E21"/>
    <mergeCell ref="N21:N22"/>
    <mergeCell ref="D23:E25"/>
    <mergeCell ref="N25:N26"/>
    <mergeCell ref="D7:E9"/>
    <mergeCell ref="F7:G9"/>
    <mergeCell ref="M8:M9"/>
    <mergeCell ref="N9:N10"/>
    <mergeCell ref="D11:E13"/>
    <mergeCell ref="N13:N14"/>
  </mergeCells>
  <phoneticPr fontId="1"/>
  <printOptions horizontalCentered="1"/>
  <pageMargins left="0.70866141732283472" right="0.70866141732283472" top="0.74803149606299213" bottom="0.74803149606299213" header="0.31496062992125984" footer="0.31496062992125984"/>
  <pageSetup paperSize="9" scale="58" fitToHeight="0" orientation="portrait" r:id="rId1"/>
  <headerFooter>
    <oddFooter>&amp;C&amp;"ＭＳ Ｐゴシック"&amp;14&amp;P</oddFooter>
  </headerFooter>
  <rowBreaks count="1" manualBreakCount="1">
    <brk id="68"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12"/>
  <sheetViews>
    <sheetView view="pageBreakPreview" topLeftCell="A87"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31.88671875" style="23" bestFit="1" customWidth="1"/>
    <col min="4" max="4" width="6" style="23" bestFit="1" customWidth="1"/>
    <col min="5" max="5" width="5.33203125" style="118" bestFit="1" customWidth="1"/>
    <col min="6" max="6" width="11.88671875" style="25" customWidth="1"/>
    <col min="7" max="7" width="3.44140625" style="25" bestFit="1" customWidth="1"/>
    <col min="8" max="8" width="4.44140625" style="26" bestFit="1" customWidth="1"/>
    <col min="9" max="9" width="24.88671875" style="27" bestFit="1" customWidth="1"/>
    <col min="10" max="10" width="3.44140625" style="25" bestFit="1" customWidth="1"/>
    <col min="11" max="11" width="5.44140625" style="26" bestFit="1" customWidth="1"/>
    <col min="12" max="12" width="3.44140625" style="25" bestFit="1" customWidth="1"/>
    <col min="13" max="13" width="4.44140625" style="26" bestFit="1" customWidth="1"/>
    <col min="14" max="14" width="5.33203125" style="25" bestFit="1" customWidth="1"/>
    <col min="15" max="15" width="9.88671875" style="25" customWidth="1"/>
    <col min="16" max="16" width="4.44140625" style="25" bestFit="1" customWidth="1"/>
    <col min="17" max="17" width="7.109375" style="28" customWidth="1"/>
    <col min="18" max="18" width="8.6640625" style="29" customWidth="1"/>
    <col min="19" max="16384" width="8.88671875" style="25"/>
  </cols>
  <sheetData>
    <row r="1" spans="1:18" ht="17.100000000000001" customHeight="1" x14ac:dyDescent="0.2"/>
    <row r="2" spans="1:18" ht="17.100000000000001" customHeight="1" x14ac:dyDescent="0.2"/>
    <row r="3" spans="1:18" ht="17.100000000000001" customHeight="1" x14ac:dyDescent="0.2"/>
    <row r="4" spans="1:18" ht="17.100000000000001" customHeight="1" x14ac:dyDescent="0.2">
      <c r="B4" s="30" t="s">
        <v>2667</v>
      </c>
      <c r="D4" s="81"/>
    </row>
    <row r="5" spans="1:18" ht="16.5" customHeight="1" x14ac:dyDescent="0.2">
      <c r="A5" s="31" t="s">
        <v>386</v>
      </c>
      <c r="B5" s="32"/>
      <c r="C5" s="33" t="s">
        <v>387</v>
      </c>
      <c r="D5" s="34" t="s">
        <v>388</v>
      </c>
      <c r="E5" s="119"/>
      <c r="F5" s="34"/>
      <c r="G5" s="34"/>
      <c r="H5" s="35"/>
      <c r="I5" s="34"/>
      <c r="J5" s="34"/>
      <c r="K5" s="35"/>
      <c r="L5" s="34"/>
      <c r="M5" s="35"/>
      <c r="N5" s="34"/>
      <c r="O5" s="34"/>
      <c r="P5" s="34"/>
      <c r="Q5" s="36" t="s">
        <v>389</v>
      </c>
      <c r="R5" s="33" t="s">
        <v>390</v>
      </c>
    </row>
    <row r="6" spans="1:18" ht="16.5" customHeight="1" x14ac:dyDescent="0.2">
      <c r="A6" s="37" t="s">
        <v>391</v>
      </c>
      <c r="B6" s="37" t="s">
        <v>392</v>
      </c>
      <c r="C6" s="38"/>
      <c r="D6" s="40"/>
      <c r="E6" s="121"/>
      <c r="F6" s="40"/>
      <c r="G6" s="40"/>
      <c r="H6" s="41"/>
      <c r="I6" s="40"/>
      <c r="J6" s="40"/>
      <c r="K6" s="41"/>
      <c r="L6" s="40"/>
      <c r="M6" s="41"/>
      <c r="N6" s="40"/>
      <c r="O6" s="40"/>
      <c r="P6" s="40"/>
      <c r="Q6" s="42" t="s">
        <v>393</v>
      </c>
      <c r="R6" s="43" t="s">
        <v>394</v>
      </c>
    </row>
    <row r="7" spans="1:18" ht="16.5" customHeight="1" x14ac:dyDescent="0.2">
      <c r="A7" s="44">
        <v>1</v>
      </c>
      <c r="B7" s="44">
        <v>3251</v>
      </c>
      <c r="C7" s="45" t="s">
        <v>3008</v>
      </c>
      <c r="D7" s="327" t="s">
        <v>472</v>
      </c>
      <c r="E7" s="328"/>
      <c r="F7" s="47"/>
      <c r="I7" s="48"/>
      <c r="J7" s="49"/>
      <c r="K7" s="50"/>
      <c r="L7" s="83" t="s">
        <v>439</v>
      </c>
      <c r="N7" s="78"/>
      <c r="O7" s="47"/>
      <c r="Q7" s="51">
        <v>384</v>
      </c>
      <c r="R7" s="52" t="s">
        <v>396</v>
      </c>
    </row>
    <row r="8" spans="1:18" ht="16.5" customHeight="1" x14ac:dyDescent="0.2">
      <c r="A8" s="53">
        <v>1</v>
      </c>
      <c r="B8" s="53">
        <v>3252</v>
      </c>
      <c r="C8" s="85" t="s">
        <v>3009</v>
      </c>
      <c r="D8" s="327"/>
      <c r="E8" s="328"/>
      <c r="F8" s="55"/>
      <c r="G8" s="49"/>
      <c r="H8" s="50"/>
      <c r="I8" s="56" t="s">
        <v>397</v>
      </c>
      <c r="J8" s="57" t="s">
        <v>398</v>
      </c>
      <c r="K8" s="58">
        <v>1</v>
      </c>
      <c r="L8" s="47" t="s">
        <v>398</v>
      </c>
      <c r="M8" s="26">
        <v>0.5</v>
      </c>
      <c r="N8" s="345" t="s">
        <v>423</v>
      </c>
      <c r="O8" s="47"/>
      <c r="Q8" s="59">
        <v>384</v>
      </c>
      <c r="R8" s="60"/>
    </row>
    <row r="9" spans="1:18" ht="16.5" customHeight="1" x14ac:dyDescent="0.2">
      <c r="A9" s="53">
        <v>1</v>
      </c>
      <c r="B9" s="53">
        <v>3253</v>
      </c>
      <c r="C9" s="85" t="s">
        <v>3010</v>
      </c>
      <c r="D9" s="327"/>
      <c r="E9" s="328"/>
      <c r="F9" s="329" t="s">
        <v>399</v>
      </c>
      <c r="G9" s="61" t="s">
        <v>398</v>
      </c>
      <c r="H9" s="62">
        <v>0.7</v>
      </c>
      <c r="I9" s="56"/>
      <c r="J9" s="57"/>
      <c r="K9" s="58"/>
      <c r="L9" s="47"/>
      <c r="N9" s="345"/>
      <c r="O9" s="47"/>
      <c r="Q9" s="59">
        <v>269</v>
      </c>
      <c r="R9" s="60"/>
    </row>
    <row r="10" spans="1:18" ht="16.5" customHeight="1" x14ac:dyDescent="0.2">
      <c r="A10" s="53">
        <v>1</v>
      </c>
      <c r="B10" s="53">
        <v>3254</v>
      </c>
      <c r="C10" s="85" t="s">
        <v>3011</v>
      </c>
      <c r="D10" s="108">
        <v>256</v>
      </c>
      <c r="E10" s="25" t="s">
        <v>394</v>
      </c>
      <c r="F10" s="330"/>
      <c r="G10" s="49"/>
      <c r="H10" s="50"/>
      <c r="I10" s="56" t="s">
        <v>397</v>
      </c>
      <c r="J10" s="57" t="s">
        <v>398</v>
      </c>
      <c r="K10" s="58">
        <v>1</v>
      </c>
      <c r="L10" s="47"/>
      <c r="N10" s="78"/>
      <c r="O10" s="55"/>
      <c r="P10" s="49"/>
      <c r="Q10" s="59">
        <v>269</v>
      </c>
      <c r="R10" s="60"/>
    </row>
    <row r="11" spans="1:18" ht="16.5" customHeight="1" x14ac:dyDescent="0.2">
      <c r="A11" s="63">
        <v>1</v>
      </c>
      <c r="B11" s="63" t="s">
        <v>663</v>
      </c>
      <c r="C11" s="64" t="s">
        <v>3012</v>
      </c>
      <c r="D11" s="122"/>
      <c r="E11" s="106"/>
      <c r="F11" s="65"/>
      <c r="G11" s="66"/>
      <c r="H11" s="67"/>
      <c r="I11" s="68"/>
      <c r="J11" s="69"/>
      <c r="K11" s="70"/>
      <c r="L11" s="47"/>
      <c r="N11" s="78"/>
      <c r="O11" s="331" t="s">
        <v>400</v>
      </c>
      <c r="P11" s="338"/>
      <c r="Q11" s="71">
        <v>269</v>
      </c>
      <c r="R11" s="72"/>
    </row>
    <row r="12" spans="1:18" ht="16.5" customHeight="1" x14ac:dyDescent="0.2">
      <c r="A12" s="63">
        <v>1</v>
      </c>
      <c r="B12" s="63" t="s">
        <v>664</v>
      </c>
      <c r="C12" s="64" t="s">
        <v>3013</v>
      </c>
      <c r="D12" s="122"/>
      <c r="E12" s="106"/>
      <c r="F12" s="73"/>
      <c r="G12" s="74"/>
      <c r="H12" s="75"/>
      <c r="I12" s="68" t="s">
        <v>397</v>
      </c>
      <c r="J12" s="69" t="s">
        <v>398</v>
      </c>
      <c r="K12" s="70">
        <v>1</v>
      </c>
      <c r="L12" s="47"/>
      <c r="N12" s="78"/>
      <c r="O12" s="333"/>
      <c r="P12" s="339"/>
      <c r="Q12" s="71">
        <v>269</v>
      </c>
      <c r="R12" s="72"/>
    </row>
    <row r="13" spans="1:18" ht="16.5" customHeight="1" x14ac:dyDescent="0.2">
      <c r="A13" s="63">
        <v>1</v>
      </c>
      <c r="B13" s="63" t="s">
        <v>665</v>
      </c>
      <c r="C13" s="64" t="s">
        <v>3014</v>
      </c>
      <c r="D13" s="83"/>
      <c r="E13" s="106"/>
      <c r="F13" s="335" t="s">
        <v>399</v>
      </c>
      <c r="G13" s="66" t="s">
        <v>398</v>
      </c>
      <c r="H13" s="67">
        <v>0.7</v>
      </c>
      <c r="I13" s="68"/>
      <c r="J13" s="69"/>
      <c r="K13" s="70"/>
      <c r="L13" s="47"/>
      <c r="N13" s="78"/>
      <c r="O13" s="333"/>
      <c r="P13" s="339"/>
      <c r="Q13" s="71">
        <v>188</v>
      </c>
      <c r="R13" s="72"/>
    </row>
    <row r="14" spans="1:18" ht="16.5" customHeight="1" x14ac:dyDescent="0.2">
      <c r="A14" s="63">
        <v>1</v>
      </c>
      <c r="B14" s="63" t="s">
        <v>666</v>
      </c>
      <c r="C14" s="64" t="s">
        <v>3015</v>
      </c>
      <c r="D14" s="83"/>
      <c r="E14" s="106"/>
      <c r="F14" s="340"/>
      <c r="G14" s="74"/>
      <c r="H14" s="75"/>
      <c r="I14" s="68" t="s">
        <v>397</v>
      </c>
      <c r="J14" s="69" t="s">
        <v>398</v>
      </c>
      <c r="K14" s="70">
        <v>1</v>
      </c>
      <c r="L14" s="47"/>
      <c r="N14" s="78"/>
      <c r="O14" s="76" t="s">
        <v>398</v>
      </c>
      <c r="P14" s="75">
        <v>0.7</v>
      </c>
      <c r="Q14" s="71">
        <v>188</v>
      </c>
      <c r="R14" s="72"/>
    </row>
    <row r="15" spans="1:18" ht="16.5" customHeight="1" x14ac:dyDescent="0.2">
      <c r="A15" s="53">
        <v>1</v>
      </c>
      <c r="B15" s="53">
        <v>3255</v>
      </c>
      <c r="C15" s="85" t="s">
        <v>3016</v>
      </c>
      <c r="D15" s="325" t="s">
        <v>440</v>
      </c>
      <c r="E15" s="326"/>
      <c r="F15" s="77"/>
      <c r="G15" s="61"/>
      <c r="H15" s="62"/>
      <c r="I15" s="56"/>
      <c r="J15" s="57"/>
      <c r="K15" s="58"/>
      <c r="L15" s="47"/>
      <c r="N15" s="78"/>
      <c r="O15" s="77"/>
      <c r="P15" s="61"/>
      <c r="Q15" s="59">
        <v>606</v>
      </c>
      <c r="R15" s="60"/>
    </row>
    <row r="16" spans="1:18" ht="16.5" customHeight="1" x14ac:dyDescent="0.2">
      <c r="A16" s="53">
        <v>1</v>
      </c>
      <c r="B16" s="53">
        <v>3256</v>
      </c>
      <c r="C16" s="85" t="s">
        <v>3017</v>
      </c>
      <c r="D16" s="327"/>
      <c r="E16" s="328"/>
      <c r="F16" s="55"/>
      <c r="G16" s="49"/>
      <c r="H16" s="50"/>
      <c r="I16" s="56" t="s">
        <v>397</v>
      </c>
      <c r="J16" s="57" t="s">
        <v>398</v>
      </c>
      <c r="K16" s="58">
        <v>1</v>
      </c>
      <c r="L16" s="47"/>
      <c r="N16" s="78"/>
      <c r="O16" s="47"/>
      <c r="Q16" s="59">
        <v>606</v>
      </c>
      <c r="R16" s="60"/>
    </row>
    <row r="17" spans="1:18" ht="16.5" customHeight="1" x14ac:dyDescent="0.2">
      <c r="A17" s="53">
        <v>1</v>
      </c>
      <c r="B17" s="53">
        <v>3257</v>
      </c>
      <c r="C17" s="85" t="s">
        <v>3018</v>
      </c>
      <c r="D17" s="327"/>
      <c r="E17" s="328"/>
      <c r="F17" s="329" t="s">
        <v>399</v>
      </c>
      <c r="G17" s="61" t="s">
        <v>398</v>
      </c>
      <c r="H17" s="62">
        <v>0.7</v>
      </c>
      <c r="I17" s="56"/>
      <c r="J17" s="57"/>
      <c r="K17" s="58"/>
      <c r="L17" s="47"/>
      <c r="N17" s="78"/>
      <c r="O17" s="47"/>
      <c r="Q17" s="59">
        <v>425</v>
      </c>
      <c r="R17" s="60"/>
    </row>
    <row r="18" spans="1:18" ht="16.5" customHeight="1" x14ac:dyDescent="0.2">
      <c r="A18" s="53">
        <v>1</v>
      </c>
      <c r="B18" s="53">
        <v>3258</v>
      </c>
      <c r="C18" s="85" t="s">
        <v>3019</v>
      </c>
      <c r="D18" s="108">
        <v>404</v>
      </c>
      <c r="E18" s="25" t="s">
        <v>490</v>
      </c>
      <c r="F18" s="337"/>
      <c r="G18" s="49"/>
      <c r="H18" s="50"/>
      <c r="I18" s="56" t="s">
        <v>397</v>
      </c>
      <c r="J18" s="57" t="s">
        <v>398</v>
      </c>
      <c r="K18" s="58">
        <v>1</v>
      </c>
      <c r="L18" s="47"/>
      <c r="N18" s="78"/>
      <c r="O18" s="55"/>
      <c r="P18" s="49"/>
      <c r="Q18" s="59">
        <v>425</v>
      </c>
      <c r="R18" s="60"/>
    </row>
    <row r="19" spans="1:18" ht="16.5" customHeight="1" x14ac:dyDescent="0.2">
      <c r="A19" s="63">
        <v>1</v>
      </c>
      <c r="B19" s="63" t="s">
        <v>667</v>
      </c>
      <c r="C19" s="64" t="s">
        <v>3020</v>
      </c>
      <c r="D19" s="122"/>
      <c r="E19" s="106"/>
      <c r="F19" s="65"/>
      <c r="G19" s="66"/>
      <c r="H19" s="67"/>
      <c r="I19" s="68"/>
      <c r="J19" s="69"/>
      <c r="K19" s="70"/>
      <c r="L19" s="47"/>
      <c r="N19" s="78"/>
      <c r="O19" s="331" t="s">
        <v>400</v>
      </c>
      <c r="P19" s="338"/>
      <c r="Q19" s="71">
        <v>424</v>
      </c>
      <c r="R19" s="72"/>
    </row>
    <row r="20" spans="1:18" ht="16.5" customHeight="1" x14ac:dyDescent="0.2">
      <c r="A20" s="63">
        <v>1</v>
      </c>
      <c r="B20" s="63" t="s">
        <v>668</v>
      </c>
      <c r="C20" s="64" t="s">
        <v>3021</v>
      </c>
      <c r="D20" s="122"/>
      <c r="E20" s="106"/>
      <c r="F20" s="73"/>
      <c r="G20" s="74"/>
      <c r="H20" s="75"/>
      <c r="I20" s="68" t="s">
        <v>397</v>
      </c>
      <c r="J20" s="69" t="s">
        <v>398</v>
      </c>
      <c r="K20" s="70">
        <v>1</v>
      </c>
      <c r="L20" s="47"/>
      <c r="N20" s="78"/>
      <c r="O20" s="333"/>
      <c r="P20" s="339"/>
      <c r="Q20" s="71">
        <v>424</v>
      </c>
      <c r="R20" s="72"/>
    </row>
    <row r="21" spans="1:18" ht="16.5" customHeight="1" x14ac:dyDescent="0.2">
      <c r="A21" s="63">
        <v>1</v>
      </c>
      <c r="B21" s="63" t="s">
        <v>669</v>
      </c>
      <c r="C21" s="64" t="s">
        <v>3022</v>
      </c>
      <c r="D21" s="83"/>
      <c r="E21" s="106"/>
      <c r="F21" s="335" t="s">
        <v>399</v>
      </c>
      <c r="G21" s="66" t="s">
        <v>398</v>
      </c>
      <c r="H21" s="67">
        <v>0.7</v>
      </c>
      <c r="I21" s="68"/>
      <c r="J21" s="69"/>
      <c r="K21" s="70"/>
      <c r="L21" s="47"/>
      <c r="N21" s="78"/>
      <c r="O21" s="333"/>
      <c r="P21" s="339"/>
      <c r="Q21" s="71">
        <v>298</v>
      </c>
      <c r="R21" s="72"/>
    </row>
    <row r="22" spans="1:18" ht="16.5" customHeight="1" x14ac:dyDescent="0.2">
      <c r="A22" s="63">
        <v>1</v>
      </c>
      <c r="B22" s="63" t="s">
        <v>670</v>
      </c>
      <c r="C22" s="64" t="s">
        <v>3023</v>
      </c>
      <c r="D22" s="83"/>
      <c r="E22" s="106"/>
      <c r="F22" s="340"/>
      <c r="G22" s="74"/>
      <c r="H22" s="75"/>
      <c r="I22" s="68" t="s">
        <v>397</v>
      </c>
      <c r="J22" s="69" t="s">
        <v>398</v>
      </c>
      <c r="K22" s="70">
        <v>1</v>
      </c>
      <c r="L22" s="47"/>
      <c r="N22" s="78"/>
      <c r="O22" s="76" t="s">
        <v>398</v>
      </c>
      <c r="P22" s="75">
        <v>0.7</v>
      </c>
      <c r="Q22" s="71">
        <v>298</v>
      </c>
      <c r="R22" s="72"/>
    </row>
    <row r="23" spans="1:18" ht="16.5" customHeight="1" x14ac:dyDescent="0.2">
      <c r="A23" s="53">
        <v>1</v>
      </c>
      <c r="B23" s="53">
        <v>3259</v>
      </c>
      <c r="C23" s="85" t="s">
        <v>3024</v>
      </c>
      <c r="D23" s="325" t="s">
        <v>441</v>
      </c>
      <c r="E23" s="326"/>
      <c r="F23" s="77"/>
      <c r="G23" s="61"/>
      <c r="H23" s="62"/>
      <c r="I23" s="56"/>
      <c r="J23" s="57"/>
      <c r="K23" s="58"/>
      <c r="L23" s="47"/>
      <c r="N23" s="78"/>
      <c r="O23" s="77"/>
      <c r="P23" s="61"/>
      <c r="Q23" s="59">
        <v>881</v>
      </c>
      <c r="R23" s="60"/>
    </row>
    <row r="24" spans="1:18" ht="16.5" customHeight="1" x14ac:dyDescent="0.2">
      <c r="A24" s="53">
        <v>1</v>
      </c>
      <c r="B24" s="53">
        <v>3260</v>
      </c>
      <c r="C24" s="85" t="s">
        <v>3025</v>
      </c>
      <c r="D24" s="327"/>
      <c r="E24" s="328"/>
      <c r="F24" s="55"/>
      <c r="G24" s="49"/>
      <c r="H24" s="50"/>
      <c r="I24" s="56" t="s">
        <v>397</v>
      </c>
      <c r="J24" s="57" t="s">
        <v>398</v>
      </c>
      <c r="K24" s="58">
        <v>1</v>
      </c>
      <c r="L24" s="47"/>
      <c r="N24" s="78"/>
      <c r="O24" s="47"/>
      <c r="Q24" s="59">
        <v>881</v>
      </c>
      <c r="R24" s="60"/>
    </row>
    <row r="25" spans="1:18" ht="16.5" customHeight="1" x14ac:dyDescent="0.2">
      <c r="A25" s="53">
        <v>1</v>
      </c>
      <c r="B25" s="53">
        <v>3261</v>
      </c>
      <c r="C25" s="85" t="s">
        <v>3026</v>
      </c>
      <c r="D25" s="327"/>
      <c r="E25" s="328"/>
      <c r="F25" s="329" t="s">
        <v>399</v>
      </c>
      <c r="G25" s="61" t="s">
        <v>398</v>
      </c>
      <c r="H25" s="62">
        <v>0.7</v>
      </c>
      <c r="I25" s="56"/>
      <c r="J25" s="57"/>
      <c r="K25" s="58"/>
      <c r="L25" s="47"/>
      <c r="N25" s="78"/>
      <c r="O25" s="47"/>
      <c r="Q25" s="59">
        <v>617</v>
      </c>
      <c r="R25" s="60"/>
    </row>
    <row r="26" spans="1:18" ht="16.5" customHeight="1" x14ac:dyDescent="0.2">
      <c r="A26" s="53">
        <v>1</v>
      </c>
      <c r="B26" s="53">
        <v>3262</v>
      </c>
      <c r="C26" s="85" t="s">
        <v>3027</v>
      </c>
      <c r="D26" s="108">
        <v>587</v>
      </c>
      <c r="E26" s="25" t="s">
        <v>394</v>
      </c>
      <c r="F26" s="330"/>
      <c r="G26" s="49"/>
      <c r="H26" s="50"/>
      <c r="I26" s="56" t="s">
        <v>397</v>
      </c>
      <c r="J26" s="57" t="s">
        <v>398</v>
      </c>
      <c r="K26" s="58">
        <v>1</v>
      </c>
      <c r="L26" s="47"/>
      <c r="N26" s="78"/>
      <c r="O26" s="55"/>
      <c r="P26" s="49"/>
      <c r="Q26" s="59">
        <v>617</v>
      </c>
      <c r="R26" s="60"/>
    </row>
    <row r="27" spans="1:18" ht="16.5" customHeight="1" x14ac:dyDescent="0.2">
      <c r="A27" s="63">
        <v>1</v>
      </c>
      <c r="B27" s="63" t="s">
        <v>671</v>
      </c>
      <c r="C27" s="64" t="s">
        <v>3028</v>
      </c>
      <c r="D27" s="122"/>
      <c r="E27" s="106"/>
      <c r="F27" s="65"/>
      <c r="G27" s="66"/>
      <c r="H27" s="67"/>
      <c r="I27" s="68"/>
      <c r="J27" s="69"/>
      <c r="K27" s="70"/>
      <c r="L27" s="47"/>
      <c r="N27" s="78"/>
      <c r="O27" s="331" t="s">
        <v>400</v>
      </c>
      <c r="P27" s="338"/>
      <c r="Q27" s="71">
        <v>617</v>
      </c>
      <c r="R27" s="72"/>
    </row>
    <row r="28" spans="1:18" ht="16.5" customHeight="1" x14ac:dyDescent="0.2">
      <c r="A28" s="63">
        <v>1</v>
      </c>
      <c r="B28" s="63" t="s">
        <v>672</v>
      </c>
      <c r="C28" s="64" t="s">
        <v>3029</v>
      </c>
      <c r="D28" s="122"/>
      <c r="E28" s="106"/>
      <c r="F28" s="73"/>
      <c r="G28" s="74"/>
      <c r="H28" s="75"/>
      <c r="I28" s="68" t="s">
        <v>397</v>
      </c>
      <c r="J28" s="69" t="s">
        <v>398</v>
      </c>
      <c r="K28" s="70">
        <v>1</v>
      </c>
      <c r="L28" s="47"/>
      <c r="N28" s="78"/>
      <c r="O28" s="333"/>
      <c r="P28" s="339"/>
      <c r="Q28" s="71">
        <v>617</v>
      </c>
      <c r="R28" s="72"/>
    </row>
    <row r="29" spans="1:18" ht="16.5" customHeight="1" x14ac:dyDescent="0.2">
      <c r="A29" s="63">
        <v>1</v>
      </c>
      <c r="B29" s="63" t="s">
        <v>673</v>
      </c>
      <c r="C29" s="64" t="s">
        <v>3030</v>
      </c>
      <c r="D29" s="83"/>
      <c r="E29" s="106"/>
      <c r="F29" s="335" t="s">
        <v>399</v>
      </c>
      <c r="G29" s="66" t="s">
        <v>398</v>
      </c>
      <c r="H29" s="67">
        <v>0.7</v>
      </c>
      <c r="I29" s="68"/>
      <c r="J29" s="69"/>
      <c r="K29" s="70"/>
      <c r="L29" s="47"/>
      <c r="N29" s="78"/>
      <c r="O29" s="333"/>
      <c r="P29" s="339"/>
      <c r="Q29" s="71">
        <v>432</v>
      </c>
      <c r="R29" s="72"/>
    </row>
    <row r="30" spans="1:18" ht="16.5" customHeight="1" x14ac:dyDescent="0.2">
      <c r="A30" s="63">
        <v>1</v>
      </c>
      <c r="B30" s="63" t="s">
        <v>674</v>
      </c>
      <c r="C30" s="64" t="s">
        <v>3031</v>
      </c>
      <c r="D30" s="83"/>
      <c r="E30" s="106"/>
      <c r="F30" s="340"/>
      <c r="G30" s="74"/>
      <c r="H30" s="75"/>
      <c r="I30" s="68" t="s">
        <v>397</v>
      </c>
      <c r="J30" s="69" t="s">
        <v>398</v>
      </c>
      <c r="K30" s="70">
        <v>1</v>
      </c>
      <c r="L30" s="47"/>
      <c r="N30" s="78"/>
      <c r="O30" s="76" t="s">
        <v>398</v>
      </c>
      <c r="P30" s="75">
        <v>0.7</v>
      </c>
      <c r="Q30" s="71">
        <v>432</v>
      </c>
      <c r="R30" s="72"/>
    </row>
    <row r="31" spans="1:18" ht="16.5" customHeight="1" x14ac:dyDescent="0.2">
      <c r="A31" s="53">
        <v>1</v>
      </c>
      <c r="B31" s="53">
        <v>3263</v>
      </c>
      <c r="C31" s="85" t="s">
        <v>3032</v>
      </c>
      <c r="D31" s="325" t="s">
        <v>459</v>
      </c>
      <c r="E31" s="326"/>
      <c r="F31" s="77"/>
      <c r="G31" s="61"/>
      <c r="H31" s="62"/>
      <c r="I31" s="56"/>
      <c r="J31" s="57"/>
      <c r="K31" s="58"/>
      <c r="L31" s="47"/>
      <c r="N31" s="78"/>
      <c r="O31" s="77"/>
      <c r="P31" s="61"/>
      <c r="Q31" s="59">
        <v>1004</v>
      </c>
      <c r="R31" s="60"/>
    </row>
    <row r="32" spans="1:18" ht="16.5" customHeight="1" x14ac:dyDescent="0.2">
      <c r="A32" s="53">
        <v>1</v>
      </c>
      <c r="B32" s="53">
        <v>3264</v>
      </c>
      <c r="C32" s="85" t="s">
        <v>3033</v>
      </c>
      <c r="D32" s="327"/>
      <c r="E32" s="328"/>
      <c r="F32" s="55"/>
      <c r="G32" s="49"/>
      <c r="H32" s="50"/>
      <c r="I32" s="56" t="s">
        <v>397</v>
      </c>
      <c r="J32" s="57" t="s">
        <v>398</v>
      </c>
      <c r="K32" s="58">
        <v>1</v>
      </c>
      <c r="L32" s="47"/>
      <c r="N32" s="78"/>
      <c r="O32" s="47"/>
      <c r="Q32" s="59">
        <v>1004</v>
      </c>
      <c r="R32" s="60"/>
    </row>
    <row r="33" spans="1:18" ht="16.5" customHeight="1" x14ac:dyDescent="0.2">
      <c r="A33" s="53">
        <v>1</v>
      </c>
      <c r="B33" s="53">
        <v>3265</v>
      </c>
      <c r="C33" s="85" t="s">
        <v>3034</v>
      </c>
      <c r="D33" s="327"/>
      <c r="E33" s="328"/>
      <c r="F33" s="329" t="s">
        <v>399</v>
      </c>
      <c r="G33" s="61" t="s">
        <v>398</v>
      </c>
      <c r="H33" s="62">
        <v>0.7</v>
      </c>
      <c r="I33" s="56"/>
      <c r="J33" s="57"/>
      <c r="K33" s="58"/>
      <c r="L33" s="47"/>
      <c r="N33" s="78"/>
      <c r="O33" s="47"/>
      <c r="Q33" s="59">
        <v>702</v>
      </c>
      <c r="R33" s="60"/>
    </row>
    <row r="34" spans="1:18" ht="16.5" customHeight="1" x14ac:dyDescent="0.2">
      <c r="A34" s="53">
        <v>1</v>
      </c>
      <c r="B34" s="53">
        <v>3266</v>
      </c>
      <c r="C34" s="85" t="s">
        <v>3035</v>
      </c>
      <c r="D34" s="108">
        <v>669</v>
      </c>
      <c r="E34" s="25" t="s">
        <v>394</v>
      </c>
      <c r="F34" s="330"/>
      <c r="G34" s="49"/>
      <c r="H34" s="50"/>
      <c r="I34" s="56" t="s">
        <v>397</v>
      </c>
      <c r="J34" s="57" t="s">
        <v>398</v>
      </c>
      <c r="K34" s="58">
        <v>1</v>
      </c>
      <c r="L34" s="47"/>
      <c r="N34" s="78"/>
      <c r="O34" s="55"/>
      <c r="P34" s="49"/>
      <c r="Q34" s="59">
        <v>702</v>
      </c>
      <c r="R34" s="60"/>
    </row>
    <row r="35" spans="1:18" ht="16.5" customHeight="1" x14ac:dyDescent="0.2">
      <c r="A35" s="63">
        <v>1</v>
      </c>
      <c r="B35" s="63" t="s">
        <v>675</v>
      </c>
      <c r="C35" s="64" t="s">
        <v>3036</v>
      </c>
      <c r="D35" s="122"/>
      <c r="E35" s="106"/>
      <c r="F35" s="65"/>
      <c r="G35" s="66"/>
      <c r="H35" s="67"/>
      <c r="I35" s="68"/>
      <c r="J35" s="69"/>
      <c r="K35" s="70"/>
      <c r="L35" s="47"/>
      <c r="N35" s="78"/>
      <c r="O35" s="331" t="s">
        <v>400</v>
      </c>
      <c r="P35" s="338"/>
      <c r="Q35" s="71">
        <v>703</v>
      </c>
      <c r="R35" s="72"/>
    </row>
    <row r="36" spans="1:18" ht="16.5" customHeight="1" x14ac:dyDescent="0.2">
      <c r="A36" s="63">
        <v>1</v>
      </c>
      <c r="B36" s="63" t="s">
        <v>676</v>
      </c>
      <c r="C36" s="64" t="s">
        <v>3037</v>
      </c>
      <c r="D36" s="122"/>
      <c r="E36" s="106"/>
      <c r="F36" s="73"/>
      <c r="G36" s="74"/>
      <c r="H36" s="75"/>
      <c r="I36" s="68" t="s">
        <v>397</v>
      </c>
      <c r="J36" s="69" t="s">
        <v>398</v>
      </c>
      <c r="K36" s="70">
        <v>1</v>
      </c>
      <c r="L36" s="47"/>
      <c r="N36" s="78"/>
      <c r="O36" s="333"/>
      <c r="P36" s="339"/>
      <c r="Q36" s="71">
        <v>703</v>
      </c>
      <c r="R36" s="72"/>
    </row>
    <row r="37" spans="1:18" ht="16.5" customHeight="1" x14ac:dyDescent="0.2">
      <c r="A37" s="63">
        <v>1</v>
      </c>
      <c r="B37" s="63" t="s">
        <v>677</v>
      </c>
      <c r="C37" s="64" t="s">
        <v>3038</v>
      </c>
      <c r="D37" s="83"/>
      <c r="E37" s="106"/>
      <c r="F37" s="335" t="s">
        <v>399</v>
      </c>
      <c r="G37" s="66" t="s">
        <v>398</v>
      </c>
      <c r="H37" s="67">
        <v>0.7</v>
      </c>
      <c r="I37" s="68"/>
      <c r="J37" s="69"/>
      <c r="K37" s="70"/>
      <c r="L37" s="47"/>
      <c r="N37" s="78"/>
      <c r="O37" s="333"/>
      <c r="P37" s="339"/>
      <c r="Q37" s="71">
        <v>491</v>
      </c>
      <c r="R37" s="72"/>
    </row>
    <row r="38" spans="1:18" ht="16.5" customHeight="1" x14ac:dyDescent="0.2">
      <c r="A38" s="63">
        <v>1</v>
      </c>
      <c r="B38" s="63" t="s">
        <v>678</v>
      </c>
      <c r="C38" s="64" t="s">
        <v>3039</v>
      </c>
      <c r="D38" s="83"/>
      <c r="E38" s="106"/>
      <c r="F38" s="340"/>
      <c r="G38" s="74"/>
      <c r="H38" s="75"/>
      <c r="I38" s="68" t="s">
        <v>397</v>
      </c>
      <c r="J38" s="69" t="s">
        <v>398</v>
      </c>
      <c r="K38" s="70">
        <v>1</v>
      </c>
      <c r="L38" s="47"/>
      <c r="N38" s="78"/>
      <c r="O38" s="76" t="s">
        <v>398</v>
      </c>
      <c r="P38" s="75">
        <v>0.7</v>
      </c>
      <c r="Q38" s="71">
        <v>491</v>
      </c>
      <c r="R38" s="72"/>
    </row>
    <row r="39" spans="1:18" ht="16.5" customHeight="1" x14ac:dyDescent="0.2">
      <c r="A39" s="53">
        <v>1</v>
      </c>
      <c r="B39" s="53">
        <v>3267</v>
      </c>
      <c r="C39" s="85" t="s">
        <v>3040</v>
      </c>
      <c r="D39" s="325" t="s">
        <v>443</v>
      </c>
      <c r="E39" s="326"/>
      <c r="F39" s="77"/>
      <c r="G39" s="61"/>
      <c r="H39" s="62"/>
      <c r="I39" s="56"/>
      <c r="J39" s="57"/>
      <c r="K39" s="58"/>
      <c r="L39" s="47"/>
      <c r="N39" s="78"/>
      <c r="O39" s="77"/>
      <c r="P39" s="61"/>
      <c r="Q39" s="59">
        <v>1131</v>
      </c>
      <c r="R39" s="60"/>
    </row>
    <row r="40" spans="1:18" ht="16.5" customHeight="1" x14ac:dyDescent="0.2">
      <c r="A40" s="53">
        <v>1</v>
      </c>
      <c r="B40" s="53">
        <v>3268</v>
      </c>
      <c r="C40" s="85" t="s">
        <v>3041</v>
      </c>
      <c r="D40" s="327"/>
      <c r="E40" s="328"/>
      <c r="F40" s="55"/>
      <c r="G40" s="49"/>
      <c r="H40" s="50"/>
      <c r="I40" s="56" t="s">
        <v>397</v>
      </c>
      <c r="J40" s="57" t="s">
        <v>398</v>
      </c>
      <c r="K40" s="58">
        <v>1</v>
      </c>
      <c r="L40" s="47"/>
      <c r="N40" s="78"/>
      <c r="O40" s="47"/>
      <c r="Q40" s="59">
        <v>1131</v>
      </c>
      <c r="R40" s="60"/>
    </row>
    <row r="41" spans="1:18" ht="16.5" customHeight="1" x14ac:dyDescent="0.2">
      <c r="A41" s="53">
        <v>1</v>
      </c>
      <c r="B41" s="53">
        <v>3269</v>
      </c>
      <c r="C41" s="85" t="s">
        <v>3042</v>
      </c>
      <c r="D41" s="327"/>
      <c r="E41" s="328"/>
      <c r="F41" s="329" t="s">
        <v>399</v>
      </c>
      <c r="G41" s="61" t="s">
        <v>398</v>
      </c>
      <c r="H41" s="62">
        <v>0.7</v>
      </c>
      <c r="I41" s="56"/>
      <c r="J41" s="57"/>
      <c r="K41" s="58"/>
      <c r="L41" s="47"/>
      <c r="N41" s="78"/>
      <c r="O41" s="47"/>
      <c r="Q41" s="59">
        <v>792</v>
      </c>
      <c r="R41" s="60"/>
    </row>
    <row r="42" spans="1:18" ht="16.5" customHeight="1" x14ac:dyDescent="0.2">
      <c r="A42" s="53">
        <v>1</v>
      </c>
      <c r="B42" s="53">
        <v>3270</v>
      </c>
      <c r="C42" s="85" t="s">
        <v>3043</v>
      </c>
      <c r="D42" s="108">
        <v>754</v>
      </c>
      <c r="E42" s="25" t="s">
        <v>394</v>
      </c>
      <c r="F42" s="330"/>
      <c r="G42" s="49"/>
      <c r="H42" s="50"/>
      <c r="I42" s="56" t="s">
        <v>397</v>
      </c>
      <c r="J42" s="57" t="s">
        <v>398</v>
      </c>
      <c r="K42" s="58">
        <v>1</v>
      </c>
      <c r="L42" s="47"/>
      <c r="N42" s="78"/>
      <c r="O42" s="55"/>
      <c r="P42" s="49"/>
      <c r="Q42" s="59">
        <v>792</v>
      </c>
      <c r="R42" s="60"/>
    </row>
    <row r="43" spans="1:18" ht="16.5" customHeight="1" x14ac:dyDescent="0.2">
      <c r="A43" s="63">
        <v>1</v>
      </c>
      <c r="B43" s="63" t="s">
        <v>679</v>
      </c>
      <c r="C43" s="64" t="s">
        <v>3044</v>
      </c>
      <c r="D43" s="122"/>
      <c r="E43" s="106"/>
      <c r="F43" s="65"/>
      <c r="G43" s="66"/>
      <c r="H43" s="67"/>
      <c r="I43" s="68"/>
      <c r="J43" s="69"/>
      <c r="K43" s="70"/>
      <c r="L43" s="47"/>
      <c r="N43" s="78"/>
      <c r="O43" s="331" t="s">
        <v>400</v>
      </c>
      <c r="P43" s="338"/>
      <c r="Q43" s="71">
        <v>792</v>
      </c>
      <c r="R43" s="72"/>
    </row>
    <row r="44" spans="1:18" ht="16.5" customHeight="1" x14ac:dyDescent="0.2">
      <c r="A44" s="63">
        <v>1</v>
      </c>
      <c r="B44" s="63" t="s">
        <v>680</v>
      </c>
      <c r="C44" s="64" t="s">
        <v>3045</v>
      </c>
      <c r="D44" s="122"/>
      <c r="E44" s="106"/>
      <c r="F44" s="73"/>
      <c r="G44" s="74"/>
      <c r="H44" s="75"/>
      <c r="I44" s="68" t="s">
        <v>397</v>
      </c>
      <c r="J44" s="69" t="s">
        <v>398</v>
      </c>
      <c r="K44" s="70">
        <v>1</v>
      </c>
      <c r="L44" s="47"/>
      <c r="N44" s="78"/>
      <c r="O44" s="333"/>
      <c r="P44" s="339"/>
      <c r="Q44" s="71">
        <v>792</v>
      </c>
      <c r="R44" s="72"/>
    </row>
    <row r="45" spans="1:18" ht="16.5" customHeight="1" x14ac:dyDescent="0.2">
      <c r="A45" s="63">
        <v>1</v>
      </c>
      <c r="B45" s="63" t="s">
        <v>681</v>
      </c>
      <c r="C45" s="64" t="s">
        <v>3046</v>
      </c>
      <c r="D45" s="83"/>
      <c r="E45" s="106"/>
      <c r="F45" s="335" t="s">
        <v>399</v>
      </c>
      <c r="G45" s="66" t="s">
        <v>398</v>
      </c>
      <c r="H45" s="67">
        <v>0.7</v>
      </c>
      <c r="I45" s="68"/>
      <c r="J45" s="69"/>
      <c r="K45" s="70"/>
      <c r="L45" s="47"/>
      <c r="N45" s="78"/>
      <c r="O45" s="333"/>
      <c r="P45" s="339"/>
      <c r="Q45" s="71">
        <v>554</v>
      </c>
      <c r="R45" s="72"/>
    </row>
    <row r="46" spans="1:18" ht="16.5" customHeight="1" x14ac:dyDescent="0.2">
      <c r="A46" s="63">
        <v>1</v>
      </c>
      <c r="B46" s="63" t="s">
        <v>682</v>
      </c>
      <c r="C46" s="64" t="s">
        <v>3047</v>
      </c>
      <c r="D46" s="83"/>
      <c r="E46" s="106"/>
      <c r="F46" s="340"/>
      <c r="G46" s="74"/>
      <c r="H46" s="75"/>
      <c r="I46" s="68" t="s">
        <v>397</v>
      </c>
      <c r="J46" s="69" t="s">
        <v>398</v>
      </c>
      <c r="K46" s="70">
        <v>1</v>
      </c>
      <c r="L46" s="47"/>
      <c r="N46" s="78"/>
      <c r="O46" s="76" t="s">
        <v>398</v>
      </c>
      <c r="P46" s="75">
        <v>0.7</v>
      </c>
      <c r="Q46" s="71">
        <v>554</v>
      </c>
      <c r="R46" s="72"/>
    </row>
    <row r="47" spans="1:18" ht="16.5" customHeight="1" x14ac:dyDescent="0.2">
      <c r="A47" s="53">
        <v>1</v>
      </c>
      <c r="B47" s="53">
        <v>3271</v>
      </c>
      <c r="C47" s="85" t="s">
        <v>3048</v>
      </c>
      <c r="D47" s="325" t="s">
        <v>444</v>
      </c>
      <c r="E47" s="326"/>
      <c r="F47" s="77"/>
      <c r="G47" s="61"/>
      <c r="H47" s="62"/>
      <c r="I47" s="56"/>
      <c r="J47" s="57"/>
      <c r="K47" s="58"/>
      <c r="L47" s="47"/>
      <c r="N47" s="78"/>
      <c r="O47" s="77"/>
      <c r="P47" s="61"/>
      <c r="Q47" s="59">
        <v>1256</v>
      </c>
      <c r="R47" s="60"/>
    </row>
    <row r="48" spans="1:18" ht="16.5" customHeight="1" x14ac:dyDescent="0.2">
      <c r="A48" s="53">
        <v>1</v>
      </c>
      <c r="B48" s="53">
        <v>3272</v>
      </c>
      <c r="C48" s="85" t="s">
        <v>3049</v>
      </c>
      <c r="D48" s="327"/>
      <c r="E48" s="328"/>
      <c r="F48" s="55"/>
      <c r="G48" s="49"/>
      <c r="H48" s="50"/>
      <c r="I48" s="56" t="s">
        <v>397</v>
      </c>
      <c r="J48" s="57" t="s">
        <v>398</v>
      </c>
      <c r="K48" s="58">
        <v>1</v>
      </c>
      <c r="L48" s="47"/>
      <c r="N48" s="78"/>
      <c r="O48" s="47"/>
      <c r="Q48" s="59">
        <v>1256</v>
      </c>
      <c r="R48" s="60"/>
    </row>
    <row r="49" spans="1:18" ht="16.5" customHeight="1" x14ac:dyDescent="0.2">
      <c r="A49" s="53">
        <v>1</v>
      </c>
      <c r="B49" s="53">
        <v>3273</v>
      </c>
      <c r="C49" s="85" t="s">
        <v>3050</v>
      </c>
      <c r="D49" s="327"/>
      <c r="E49" s="328"/>
      <c r="F49" s="329" t="s">
        <v>399</v>
      </c>
      <c r="G49" s="61" t="s">
        <v>398</v>
      </c>
      <c r="H49" s="62">
        <v>0.7</v>
      </c>
      <c r="I49" s="56"/>
      <c r="J49" s="57"/>
      <c r="K49" s="58"/>
      <c r="L49" s="47"/>
      <c r="N49" s="78"/>
      <c r="O49" s="47"/>
      <c r="Q49" s="59">
        <v>879</v>
      </c>
      <c r="R49" s="60"/>
    </row>
    <row r="50" spans="1:18" ht="16.5" customHeight="1" x14ac:dyDescent="0.2">
      <c r="A50" s="53">
        <v>1</v>
      </c>
      <c r="B50" s="53">
        <v>3274</v>
      </c>
      <c r="C50" s="85" t="s">
        <v>3051</v>
      </c>
      <c r="D50" s="108">
        <v>837</v>
      </c>
      <c r="E50" s="25" t="s">
        <v>394</v>
      </c>
      <c r="F50" s="330"/>
      <c r="G50" s="49"/>
      <c r="H50" s="50"/>
      <c r="I50" s="56" t="s">
        <v>397</v>
      </c>
      <c r="J50" s="57" t="s">
        <v>398</v>
      </c>
      <c r="K50" s="58">
        <v>1</v>
      </c>
      <c r="L50" s="47"/>
      <c r="N50" s="78"/>
      <c r="O50" s="55"/>
      <c r="P50" s="49"/>
      <c r="Q50" s="59">
        <v>879</v>
      </c>
      <c r="R50" s="60"/>
    </row>
    <row r="51" spans="1:18" ht="16.5" customHeight="1" x14ac:dyDescent="0.2">
      <c r="A51" s="63">
        <v>1</v>
      </c>
      <c r="B51" s="63" t="s">
        <v>683</v>
      </c>
      <c r="C51" s="64" t="s">
        <v>3052</v>
      </c>
      <c r="D51" s="122"/>
      <c r="E51" s="106"/>
      <c r="F51" s="65"/>
      <c r="G51" s="66"/>
      <c r="H51" s="67"/>
      <c r="I51" s="68"/>
      <c r="J51" s="69"/>
      <c r="K51" s="70"/>
      <c r="L51" s="47"/>
      <c r="N51" s="78"/>
      <c r="O51" s="331" t="s">
        <v>400</v>
      </c>
      <c r="P51" s="338"/>
      <c r="Q51" s="71">
        <v>879</v>
      </c>
      <c r="R51" s="72"/>
    </row>
    <row r="52" spans="1:18" ht="16.5" customHeight="1" x14ac:dyDescent="0.2">
      <c r="A52" s="63">
        <v>1</v>
      </c>
      <c r="B52" s="63" t="s">
        <v>684</v>
      </c>
      <c r="C52" s="64" t="s">
        <v>3053</v>
      </c>
      <c r="D52" s="122"/>
      <c r="E52" s="106"/>
      <c r="F52" s="73"/>
      <c r="G52" s="74"/>
      <c r="H52" s="75"/>
      <c r="I52" s="68" t="s">
        <v>397</v>
      </c>
      <c r="J52" s="69" t="s">
        <v>398</v>
      </c>
      <c r="K52" s="70">
        <v>1</v>
      </c>
      <c r="L52" s="47"/>
      <c r="N52" s="78"/>
      <c r="O52" s="333"/>
      <c r="P52" s="339"/>
      <c r="Q52" s="71">
        <v>879</v>
      </c>
      <c r="R52" s="72"/>
    </row>
    <row r="53" spans="1:18" ht="16.5" customHeight="1" x14ac:dyDescent="0.2">
      <c r="A53" s="63">
        <v>1</v>
      </c>
      <c r="B53" s="63" t="s">
        <v>685</v>
      </c>
      <c r="C53" s="64" t="s">
        <v>3054</v>
      </c>
      <c r="D53" s="83"/>
      <c r="E53" s="106"/>
      <c r="F53" s="335" t="s">
        <v>399</v>
      </c>
      <c r="G53" s="66" t="s">
        <v>398</v>
      </c>
      <c r="H53" s="67">
        <v>0.7</v>
      </c>
      <c r="I53" s="68"/>
      <c r="J53" s="69"/>
      <c r="K53" s="70"/>
      <c r="L53" s="47"/>
      <c r="N53" s="78"/>
      <c r="O53" s="333"/>
      <c r="P53" s="339"/>
      <c r="Q53" s="71">
        <v>615</v>
      </c>
      <c r="R53" s="72"/>
    </row>
    <row r="54" spans="1:18" ht="16.5" customHeight="1" x14ac:dyDescent="0.2">
      <c r="A54" s="63">
        <v>1</v>
      </c>
      <c r="B54" s="63" t="s">
        <v>686</v>
      </c>
      <c r="C54" s="64" t="s">
        <v>3055</v>
      </c>
      <c r="D54" s="83"/>
      <c r="E54" s="106"/>
      <c r="F54" s="340"/>
      <c r="G54" s="74"/>
      <c r="H54" s="75"/>
      <c r="I54" s="68" t="s">
        <v>397</v>
      </c>
      <c r="J54" s="69" t="s">
        <v>398</v>
      </c>
      <c r="K54" s="70">
        <v>1</v>
      </c>
      <c r="L54" s="47"/>
      <c r="N54" s="78"/>
      <c r="O54" s="76" t="s">
        <v>398</v>
      </c>
      <c r="P54" s="75">
        <v>0.7</v>
      </c>
      <c r="Q54" s="71">
        <v>615</v>
      </c>
      <c r="R54" s="72"/>
    </row>
    <row r="55" spans="1:18" ht="16.5" customHeight="1" x14ac:dyDescent="0.2">
      <c r="A55" s="53">
        <v>1</v>
      </c>
      <c r="B55" s="53">
        <v>3275</v>
      </c>
      <c r="C55" s="85" t="s">
        <v>3056</v>
      </c>
      <c r="D55" s="325" t="s">
        <v>445</v>
      </c>
      <c r="E55" s="326"/>
      <c r="F55" s="77"/>
      <c r="G55" s="61"/>
      <c r="H55" s="62"/>
      <c r="I55" s="56"/>
      <c r="J55" s="57"/>
      <c r="K55" s="58"/>
      <c r="L55" s="47"/>
      <c r="N55" s="78"/>
      <c r="O55" s="77"/>
      <c r="P55" s="61"/>
      <c r="Q55" s="59">
        <v>1382</v>
      </c>
      <c r="R55" s="60"/>
    </row>
    <row r="56" spans="1:18" ht="16.5" customHeight="1" x14ac:dyDescent="0.2">
      <c r="A56" s="53">
        <v>1</v>
      </c>
      <c r="B56" s="53">
        <v>3276</v>
      </c>
      <c r="C56" s="85" t="s">
        <v>3057</v>
      </c>
      <c r="D56" s="327"/>
      <c r="E56" s="328"/>
      <c r="F56" s="55"/>
      <c r="G56" s="49"/>
      <c r="H56" s="50"/>
      <c r="I56" s="56" t="s">
        <v>397</v>
      </c>
      <c r="J56" s="57" t="s">
        <v>398</v>
      </c>
      <c r="K56" s="58">
        <v>1</v>
      </c>
      <c r="L56" s="47"/>
      <c r="N56" s="78"/>
      <c r="O56" s="47"/>
      <c r="Q56" s="59">
        <v>1382</v>
      </c>
      <c r="R56" s="60"/>
    </row>
    <row r="57" spans="1:18" ht="16.5" customHeight="1" x14ac:dyDescent="0.2">
      <c r="A57" s="53">
        <v>1</v>
      </c>
      <c r="B57" s="53">
        <v>3277</v>
      </c>
      <c r="C57" s="85" t="s">
        <v>3058</v>
      </c>
      <c r="D57" s="327"/>
      <c r="E57" s="328"/>
      <c r="F57" s="329" t="s">
        <v>399</v>
      </c>
      <c r="G57" s="61" t="s">
        <v>398</v>
      </c>
      <c r="H57" s="62">
        <v>0.7</v>
      </c>
      <c r="I57" s="56"/>
      <c r="J57" s="57"/>
      <c r="K57" s="58"/>
      <c r="L57" s="47"/>
      <c r="N57" s="78"/>
      <c r="O57" s="47"/>
      <c r="Q57" s="59">
        <v>968</v>
      </c>
      <c r="R57" s="60"/>
    </row>
    <row r="58" spans="1:18" ht="16.5" customHeight="1" x14ac:dyDescent="0.2">
      <c r="A58" s="53">
        <v>1</v>
      </c>
      <c r="B58" s="53">
        <v>3278</v>
      </c>
      <c r="C58" s="85" t="s">
        <v>3059</v>
      </c>
      <c r="D58" s="108">
        <v>921</v>
      </c>
      <c r="E58" s="25" t="s">
        <v>394</v>
      </c>
      <c r="F58" s="330"/>
      <c r="G58" s="49"/>
      <c r="H58" s="50"/>
      <c r="I58" s="56" t="s">
        <v>397</v>
      </c>
      <c r="J58" s="57" t="s">
        <v>398</v>
      </c>
      <c r="K58" s="58">
        <v>1</v>
      </c>
      <c r="L58" s="47"/>
      <c r="N58" s="78"/>
      <c r="O58" s="55"/>
      <c r="P58" s="49"/>
      <c r="Q58" s="59">
        <v>968</v>
      </c>
      <c r="R58" s="60"/>
    </row>
    <row r="59" spans="1:18" ht="16.5" customHeight="1" x14ac:dyDescent="0.2">
      <c r="A59" s="63">
        <v>1</v>
      </c>
      <c r="B59" s="63" t="s">
        <v>687</v>
      </c>
      <c r="C59" s="64" t="s">
        <v>3060</v>
      </c>
      <c r="D59" s="122"/>
      <c r="E59" s="106"/>
      <c r="F59" s="65"/>
      <c r="G59" s="66"/>
      <c r="H59" s="67"/>
      <c r="I59" s="68"/>
      <c r="J59" s="69"/>
      <c r="K59" s="70"/>
      <c r="L59" s="47"/>
      <c r="N59" s="78"/>
      <c r="O59" s="331" t="s">
        <v>400</v>
      </c>
      <c r="P59" s="338"/>
      <c r="Q59" s="71">
        <v>967</v>
      </c>
      <c r="R59" s="72"/>
    </row>
    <row r="60" spans="1:18" ht="16.5" customHeight="1" x14ac:dyDescent="0.2">
      <c r="A60" s="63">
        <v>1</v>
      </c>
      <c r="B60" s="63" t="s">
        <v>688</v>
      </c>
      <c r="C60" s="64" t="s">
        <v>3061</v>
      </c>
      <c r="D60" s="122"/>
      <c r="E60" s="106"/>
      <c r="F60" s="73"/>
      <c r="G60" s="74"/>
      <c r="H60" s="75"/>
      <c r="I60" s="68" t="s">
        <v>397</v>
      </c>
      <c r="J60" s="69" t="s">
        <v>398</v>
      </c>
      <c r="K60" s="70">
        <v>1</v>
      </c>
      <c r="L60" s="47"/>
      <c r="N60" s="78"/>
      <c r="O60" s="333"/>
      <c r="P60" s="339"/>
      <c r="Q60" s="71">
        <v>967</v>
      </c>
      <c r="R60" s="72"/>
    </row>
    <row r="61" spans="1:18" ht="16.5" customHeight="1" x14ac:dyDescent="0.2">
      <c r="A61" s="63">
        <v>1</v>
      </c>
      <c r="B61" s="63" t="s">
        <v>689</v>
      </c>
      <c r="C61" s="64" t="s">
        <v>3062</v>
      </c>
      <c r="D61" s="83"/>
      <c r="E61" s="106"/>
      <c r="F61" s="335" t="s">
        <v>399</v>
      </c>
      <c r="G61" s="66" t="s">
        <v>398</v>
      </c>
      <c r="H61" s="67">
        <v>0.7</v>
      </c>
      <c r="I61" s="68"/>
      <c r="J61" s="69"/>
      <c r="K61" s="70"/>
      <c r="L61" s="47"/>
      <c r="N61" s="78"/>
      <c r="O61" s="333"/>
      <c r="P61" s="339"/>
      <c r="Q61" s="71">
        <v>678</v>
      </c>
      <c r="R61" s="72"/>
    </row>
    <row r="62" spans="1:18" ht="16.5" customHeight="1" x14ac:dyDescent="0.2">
      <c r="A62" s="63">
        <v>1</v>
      </c>
      <c r="B62" s="63" t="s">
        <v>690</v>
      </c>
      <c r="C62" s="64" t="s">
        <v>3063</v>
      </c>
      <c r="D62" s="83"/>
      <c r="E62" s="106"/>
      <c r="F62" s="340"/>
      <c r="G62" s="74"/>
      <c r="H62" s="75"/>
      <c r="I62" s="68" t="s">
        <v>397</v>
      </c>
      <c r="J62" s="69" t="s">
        <v>398</v>
      </c>
      <c r="K62" s="70">
        <v>1</v>
      </c>
      <c r="L62" s="47"/>
      <c r="N62" s="78"/>
      <c r="O62" s="76" t="s">
        <v>398</v>
      </c>
      <c r="P62" s="75">
        <v>0.7</v>
      </c>
      <c r="Q62" s="71">
        <v>678</v>
      </c>
      <c r="R62" s="72"/>
    </row>
    <row r="63" spans="1:18" ht="16.5" customHeight="1" x14ac:dyDescent="0.2">
      <c r="A63" s="53">
        <v>1</v>
      </c>
      <c r="B63" s="53">
        <v>3279</v>
      </c>
      <c r="C63" s="85" t="s">
        <v>3064</v>
      </c>
      <c r="D63" s="325" t="s">
        <v>446</v>
      </c>
      <c r="E63" s="326"/>
      <c r="F63" s="77"/>
      <c r="G63" s="61"/>
      <c r="H63" s="62"/>
      <c r="I63" s="56"/>
      <c r="J63" s="57"/>
      <c r="K63" s="58"/>
      <c r="L63" s="47"/>
      <c r="N63" s="78"/>
      <c r="O63" s="77"/>
      <c r="P63" s="61"/>
      <c r="Q63" s="59">
        <v>1506</v>
      </c>
      <c r="R63" s="60"/>
    </row>
    <row r="64" spans="1:18" ht="16.5" customHeight="1" x14ac:dyDescent="0.2">
      <c r="A64" s="53">
        <v>1</v>
      </c>
      <c r="B64" s="53">
        <v>3280</v>
      </c>
      <c r="C64" s="85" t="s">
        <v>3065</v>
      </c>
      <c r="D64" s="327"/>
      <c r="E64" s="328"/>
      <c r="F64" s="55"/>
      <c r="G64" s="49"/>
      <c r="H64" s="50"/>
      <c r="I64" s="56" t="s">
        <v>397</v>
      </c>
      <c r="J64" s="57" t="s">
        <v>398</v>
      </c>
      <c r="K64" s="58">
        <v>1</v>
      </c>
      <c r="L64" s="47"/>
      <c r="N64" s="78"/>
      <c r="O64" s="47"/>
      <c r="Q64" s="59">
        <v>1506</v>
      </c>
      <c r="R64" s="60"/>
    </row>
    <row r="65" spans="1:18" ht="16.5" customHeight="1" x14ac:dyDescent="0.2">
      <c r="A65" s="53">
        <v>1</v>
      </c>
      <c r="B65" s="53">
        <v>3281</v>
      </c>
      <c r="C65" s="85" t="s">
        <v>3066</v>
      </c>
      <c r="D65" s="327"/>
      <c r="E65" s="328"/>
      <c r="F65" s="329" t="s">
        <v>399</v>
      </c>
      <c r="G65" s="61" t="s">
        <v>398</v>
      </c>
      <c r="H65" s="62">
        <v>0.7</v>
      </c>
      <c r="I65" s="56"/>
      <c r="J65" s="57"/>
      <c r="K65" s="58"/>
      <c r="L65" s="47"/>
      <c r="N65" s="78"/>
      <c r="O65" s="47"/>
      <c r="Q65" s="59">
        <v>1055</v>
      </c>
      <c r="R65" s="60"/>
    </row>
    <row r="66" spans="1:18" ht="16.5" customHeight="1" x14ac:dyDescent="0.2">
      <c r="A66" s="53">
        <v>1</v>
      </c>
      <c r="B66" s="53">
        <v>3282</v>
      </c>
      <c r="C66" s="85" t="s">
        <v>3067</v>
      </c>
      <c r="D66" s="108">
        <v>1004</v>
      </c>
      <c r="E66" s="25" t="s">
        <v>394</v>
      </c>
      <c r="F66" s="330"/>
      <c r="G66" s="49"/>
      <c r="H66" s="50"/>
      <c r="I66" s="56" t="s">
        <v>397</v>
      </c>
      <c r="J66" s="57" t="s">
        <v>398</v>
      </c>
      <c r="K66" s="58">
        <v>1</v>
      </c>
      <c r="L66" s="47"/>
      <c r="N66" s="78"/>
      <c r="O66" s="55"/>
      <c r="P66" s="49"/>
      <c r="Q66" s="59">
        <v>1055</v>
      </c>
      <c r="R66" s="60"/>
    </row>
    <row r="67" spans="1:18" ht="16.5" customHeight="1" x14ac:dyDescent="0.2">
      <c r="A67" s="63">
        <v>1</v>
      </c>
      <c r="B67" s="63" t="s">
        <v>691</v>
      </c>
      <c r="C67" s="64" t="s">
        <v>3068</v>
      </c>
      <c r="D67" s="122"/>
      <c r="E67" s="106"/>
      <c r="F67" s="65"/>
      <c r="G67" s="66"/>
      <c r="H67" s="67"/>
      <c r="I67" s="68"/>
      <c r="J67" s="69"/>
      <c r="K67" s="70"/>
      <c r="L67" s="47"/>
      <c r="N67" s="78"/>
      <c r="O67" s="331" t="s">
        <v>400</v>
      </c>
      <c r="P67" s="338"/>
      <c r="Q67" s="71">
        <v>1054</v>
      </c>
      <c r="R67" s="72"/>
    </row>
    <row r="68" spans="1:18" ht="16.5" customHeight="1" x14ac:dyDescent="0.2">
      <c r="A68" s="63">
        <v>1</v>
      </c>
      <c r="B68" s="63" t="s">
        <v>692</v>
      </c>
      <c r="C68" s="64" t="s">
        <v>3069</v>
      </c>
      <c r="D68" s="122"/>
      <c r="E68" s="106"/>
      <c r="F68" s="73"/>
      <c r="G68" s="74"/>
      <c r="H68" s="75"/>
      <c r="I68" s="68" t="s">
        <v>397</v>
      </c>
      <c r="J68" s="69" t="s">
        <v>398</v>
      </c>
      <c r="K68" s="70">
        <v>1</v>
      </c>
      <c r="L68" s="47"/>
      <c r="N68" s="78"/>
      <c r="O68" s="333"/>
      <c r="P68" s="339"/>
      <c r="Q68" s="71">
        <v>1054</v>
      </c>
      <c r="R68" s="72"/>
    </row>
    <row r="69" spans="1:18" ht="16.5" customHeight="1" x14ac:dyDescent="0.2">
      <c r="A69" s="63">
        <v>1</v>
      </c>
      <c r="B69" s="63" t="s">
        <v>693</v>
      </c>
      <c r="C69" s="64" t="s">
        <v>3070</v>
      </c>
      <c r="D69" s="83"/>
      <c r="E69" s="106"/>
      <c r="F69" s="335" t="s">
        <v>399</v>
      </c>
      <c r="G69" s="66" t="s">
        <v>398</v>
      </c>
      <c r="H69" s="67">
        <v>0.7</v>
      </c>
      <c r="I69" s="68"/>
      <c r="J69" s="69"/>
      <c r="K69" s="70"/>
      <c r="L69" s="47"/>
      <c r="N69" s="78"/>
      <c r="O69" s="333"/>
      <c r="P69" s="339"/>
      <c r="Q69" s="71">
        <v>739</v>
      </c>
      <c r="R69" s="72"/>
    </row>
    <row r="70" spans="1:18" ht="16.5" customHeight="1" x14ac:dyDescent="0.2">
      <c r="A70" s="63">
        <v>1</v>
      </c>
      <c r="B70" s="63" t="s">
        <v>694</v>
      </c>
      <c r="C70" s="64" t="s">
        <v>3071</v>
      </c>
      <c r="D70" s="83"/>
      <c r="E70" s="106"/>
      <c r="F70" s="340"/>
      <c r="G70" s="74"/>
      <c r="H70" s="75"/>
      <c r="I70" s="68" t="s">
        <v>397</v>
      </c>
      <c r="J70" s="69" t="s">
        <v>398</v>
      </c>
      <c r="K70" s="70">
        <v>1</v>
      </c>
      <c r="L70" s="47"/>
      <c r="N70" s="78"/>
      <c r="O70" s="76" t="s">
        <v>398</v>
      </c>
      <c r="P70" s="75">
        <v>0.7</v>
      </c>
      <c r="Q70" s="71">
        <v>739</v>
      </c>
      <c r="R70" s="72"/>
    </row>
    <row r="71" spans="1:18" ht="16.5" customHeight="1" x14ac:dyDescent="0.2">
      <c r="A71" s="53">
        <v>1</v>
      </c>
      <c r="B71" s="53">
        <v>3283</v>
      </c>
      <c r="C71" s="85" t="s">
        <v>3072</v>
      </c>
      <c r="D71" s="325" t="s">
        <v>489</v>
      </c>
      <c r="E71" s="326"/>
      <c r="F71" s="77"/>
      <c r="G71" s="61"/>
      <c r="H71" s="62"/>
      <c r="I71" s="56"/>
      <c r="J71" s="57"/>
      <c r="K71" s="58"/>
      <c r="L71" s="47"/>
      <c r="N71" s="78"/>
      <c r="O71" s="77"/>
      <c r="P71" s="61"/>
      <c r="Q71" s="59">
        <v>1631</v>
      </c>
      <c r="R71" s="60"/>
    </row>
    <row r="72" spans="1:18" ht="16.5" customHeight="1" x14ac:dyDescent="0.2">
      <c r="A72" s="53">
        <v>1</v>
      </c>
      <c r="B72" s="53">
        <v>3284</v>
      </c>
      <c r="C72" s="85" t="s">
        <v>3073</v>
      </c>
      <c r="D72" s="327"/>
      <c r="E72" s="328"/>
      <c r="F72" s="55"/>
      <c r="G72" s="49"/>
      <c r="H72" s="50"/>
      <c r="I72" s="56" t="s">
        <v>397</v>
      </c>
      <c r="J72" s="57" t="s">
        <v>398</v>
      </c>
      <c r="K72" s="58">
        <v>1</v>
      </c>
      <c r="L72" s="47"/>
      <c r="N72" s="78"/>
      <c r="O72" s="47"/>
      <c r="Q72" s="59">
        <v>1631</v>
      </c>
      <c r="R72" s="60"/>
    </row>
    <row r="73" spans="1:18" ht="16.5" customHeight="1" x14ac:dyDescent="0.2">
      <c r="A73" s="53">
        <v>1</v>
      </c>
      <c r="B73" s="53">
        <v>3285</v>
      </c>
      <c r="C73" s="85" t="s">
        <v>3074</v>
      </c>
      <c r="D73" s="327"/>
      <c r="E73" s="328"/>
      <c r="F73" s="329" t="s">
        <v>399</v>
      </c>
      <c r="G73" s="61" t="s">
        <v>398</v>
      </c>
      <c r="H73" s="62">
        <v>0.7</v>
      </c>
      <c r="I73" s="56"/>
      <c r="J73" s="57"/>
      <c r="K73" s="58"/>
      <c r="L73" s="47"/>
      <c r="N73" s="78"/>
      <c r="O73" s="47"/>
      <c r="Q73" s="59">
        <v>1142</v>
      </c>
      <c r="R73" s="60"/>
    </row>
    <row r="74" spans="1:18" ht="16.5" customHeight="1" x14ac:dyDescent="0.2">
      <c r="A74" s="53">
        <v>1</v>
      </c>
      <c r="B74" s="53">
        <v>3286</v>
      </c>
      <c r="C74" s="85" t="s">
        <v>3075</v>
      </c>
      <c r="D74" s="108">
        <v>1087</v>
      </c>
      <c r="E74" s="25" t="s">
        <v>394</v>
      </c>
      <c r="F74" s="330"/>
      <c r="G74" s="49"/>
      <c r="H74" s="50"/>
      <c r="I74" s="56" t="s">
        <v>397</v>
      </c>
      <c r="J74" s="57" t="s">
        <v>398</v>
      </c>
      <c r="K74" s="58">
        <v>1</v>
      </c>
      <c r="L74" s="47"/>
      <c r="N74" s="78"/>
      <c r="O74" s="55"/>
      <c r="P74" s="49"/>
      <c r="Q74" s="59">
        <v>1142</v>
      </c>
      <c r="R74" s="60"/>
    </row>
    <row r="75" spans="1:18" ht="16.5" customHeight="1" x14ac:dyDescent="0.2">
      <c r="A75" s="63">
        <v>1</v>
      </c>
      <c r="B75" s="63" t="s">
        <v>695</v>
      </c>
      <c r="C75" s="64" t="s">
        <v>3076</v>
      </c>
      <c r="D75" s="122"/>
      <c r="E75" s="106"/>
      <c r="F75" s="65"/>
      <c r="G75" s="66"/>
      <c r="H75" s="67"/>
      <c r="I75" s="68"/>
      <c r="J75" s="69"/>
      <c r="K75" s="70"/>
      <c r="L75" s="47"/>
      <c r="N75" s="78"/>
      <c r="O75" s="331" t="s">
        <v>400</v>
      </c>
      <c r="P75" s="338"/>
      <c r="Q75" s="71">
        <v>1142</v>
      </c>
      <c r="R75" s="72"/>
    </row>
    <row r="76" spans="1:18" ht="16.5" customHeight="1" x14ac:dyDescent="0.2">
      <c r="A76" s="63">
        <v>1</v>
      </c>
      <c r="B76" s="63" t="s">
        <v>696</v>
      </c>
      <c r="C76" s="64" t="s">
        <v>3077</v>
      </c>
      <c r="D76" s="122"/>
      <c r="E76" s="106"/>
      <c r="F76" s="73"/>
      <c r="G76" s="74"/>
      <c r="H76" s="75"/>
      <c r="I76" s="68" t="s">
        <v>397</v>
      </c>
      <c r="J76" s="69" t="s">
        <v>398</v>
      </c>
      <c r="K76" s="70">
        <v>1</v>
      </c>
      <c r="L76" s="47"/>
      <c r="N76" s="78"/>
      <c r="O76" s="333"/>
      <c r="P76" s="339"/>
      <c r="Q76" s="71">
        <v>1142</v>
      </c>
      <c r="R76" s="72"/>
    </row>
    <row r="77" spans="1:18" ht="16.5" customHeight="1" x14ac:dyDescent="0.2">
      <c r="A77" s="63">
        <v>1</v>
      </c>
      <c r="B77" s="63" t="s">
        <v>697</v>
      </c>
      <c r="C77" s="64" t="s">
        <v>3078</v>
      </c>
      <c r="D77" s="83"/>
      <c r="E77" s="106"/>
      <c r="F77" s="335" t="s">
        <v>399</v>
      </c>
      <c r="G77" s="66" t="s">
        <v>398</v>
      </c>
      <c r="H77" s="67">
        <v>0.7</v>
      </c>
      <c r="I77" s="68"/>
      <c r="J77" s="69"/>
      <c r="K77" s="70"/>
      <c r="L77" s="47"/>
      <c r="N77" s="78"/>
      <c r="O77" s="333"/>
      <c r="P77" s="339"/>
      <c r="Q77" s="71">
        <v>799</v>
      </c>
      <c r="R77" s="72"/>
    </row>
    <row r="78" spans="1:18" ht="16.5" customHeight="1" x14ac:dyDescent="0.2">
      <c r="A78" s="63">
        <v>1</v>
      </c>
      <c r="B78" s="63" t="s">
        <v>698</v>
      </c>
      <c r="C78" s="64" t="s">
        <v>3079</v>
      </c>
      <c r="D78" s="124"/>
      <c r="E78" s="113"/>
      <c r="F78" s="340"/>
      <c r="G78" s="74"/>
      <c r="H78" s="75"/>
      <c r="I78" s="68" t="s">
        <v>397</v>
      </c>
      <c r="J78" s="69" t="s">
        <v>398</v>
      </c>
      <c r="K78" s="70">
        <v>1</v>
      </c>
      <c r="L78" s="55"/>
      <c r="M78" s="50"/>
      <c r="N78" s="125"/>
      <c r="O78" s="76" t="s">
        <v>398</v>
      </c>
      <c r="P78" s="75">
        <v>0.7</v>
      </c>
      <c r="Q78" s="71">
        <v>799</v>
      </c>
      <c r="R78" s="79"/>
    </row>
    <row r="79" spans="1:18" ht="16.5" customHeight="1" x14ac:dyDescent="0.2">
      <c r="A79" s="44">
        <v>1</v>
      </c>
      <c r="B79" s="44">
        <v>3287</v>
      </c>
      <c r="C79" s="45" t="s">
        <v>3080</v>
      </c>
      <c r="D79" s="327" t="s">
        <v>448</v>
      </c>
      <c r="E79" s="328"/>
      <c r="F79" s="47"/>
      <c r="I79" s="48"/>
      <c r="J79" s="49"/>
      <c r="K79" s="50"/>
      <c r="L79" s="83" t="s">
        <v>439</v>
      </c>
      <c r="N79" s="78"/>
      <c r="O79" s="47"/>
      <c r="Q79" s="51">
        <v>1755</v>
      </c>
      <c r="R79" s="52" t="s">
        <v>396</v>
      </c>
    </row>
    <row r="80" spans="1:18" ht="16.5" customHeight="1" x14ac:dyDescent="0.2">
      <c r="A80" s="53">
        <v>1</v>
      </c>
      <c r="B80" s="53">
        <v>3288</v>
      </c>
      <c r="C80" s="85" t="s">
        <v>3081</v>
      </c>
      <c r="D80" s="327"/>
      <c r="E80" s="328"/>
      <c r="F80" s="55"/>
      <c r="G80" s="49"/>
      <c r="H80" s="50"/>
      <c r="I80" s="56" t="s">
        <v>397</v>
      </c>
      <c r="J80" s="57" t="s">
        <v>398</v>
      </c>
      <c r="K80" s="58">
        <v>1</v>
      </c>
      <c r="L80" s="47" t="s">
        <v>398</v>
      </c>
      <c r="M80" s="26">
        <v>0.5</v>
      </c>
      <c r="N80" s="345" t="s">
        <v>423</v>
      </c>
      <c r="O80" s="47"/>
      <c r="Q80" s="59">
        <v>1755</v>
      </c>
      <c r="R80" s="60"/>
    </row>
    <row r="81" spans="1:18" ht="16.5" customHeight="1" x14ac:dyDescent="0.2">
      <c r="A81" s="53">
        <v>1</v>
      </c>
      <c r="B81" s="53">
        <v>3289</v>
      </c>
      <c r="C81" s="85" t="s">
        <v>3082</v>
      </c>
      <c r="D81" s="327"/>
      <c r="E81" s="328"/>
      <c r="F81" s="329" t="s">
        <v>399</v>
      </c>
      <c r="G81" s="61" t="s">
        <v>398</v>
      </c>
      <c r="H81" s="62">
        <v>0.7</v>
      </c>
      <c r="I81" s="56"/>
      <c r="J81" s="57"/>
      <c r="K81" s="58"/>
      <c r="L81" s="47"/>
      <c r="N81" s="345"/>
      <c r="O81" s="47"/>
      <c r="Q81" s="59">
        <v>1229</v>
      </c>
      <c r="R81" s="60"/>
    </row>
    <row r="82" spans="1:18" ht="16.5" customHeight="1" x14ac:dyDescent="0.2">
      <c r="A82" s="53">
        <v>1</v>
      </c>
      <c r="B82" s="53">
        <v>3290</v>
      </c>
      <c r="C82" s="85" t="s">
        <v>3083</v>
      </c>
      <c r="D82" s="108">
        <v>1170</v>
      </c>
      <c r="E82" s="25" t="s">
        <v>394</v>
      </c>
      <c r="F82" s="330"/>
      <c r="G82" s="49"/>
      <c r="H82" s="50"/>
      <c r="I82" s="56" t="s">
        <v>397</v>
      </c>
      <c r="J82" s="57" t="s">
        <v>398</v>
      </c>
      <c r="K82" s="58">
        <v>1</v>
      </c>
      <c r="L82" s="47"/>
      <c r="N82" s="78"/>
      <c r="O82" s="55"/>
      <c r="P82" s="49"/>
      <c r="Q82" s="59">
        <v>1229</v>
      </c>
      <c r="R82" s="60"/>
    </row>
    <row r="83" spans="1:18" ht="16.5" customHeight="1" x14ac:dyDescent="0.2">
      <c r="A83" s="63">
        <v>1</v>
      </c>
      <c r="B83" s="63" t="s">
        <v>699</v>
      </c>
      <c r="C83" s="64" t="s">
        <v>3084</v>
      </c>
      <c r="D83" s="122"/>
      <c r="E83" s="106"/>
      <c r="F83" s="65"/>
      <c r="G83" s="66"/>
      <c r="H83" s="67"/>
      <c r="I83" s="68"/>
      <c r="J83" s="69"/>
      <c r="K83" s="70"/>
      <c r="L83" s="47"/>
      <c r="N83" s="78"/>
      <c r="O83" s="331" t="s">
        <v>400</v>
      </c>
      <c r="P83" s="338"/>
      <c r="Q83" s="71">
        <v>1229</v>
      </c>
      <c r="R83" s="72"/>
    </row>
    <row r="84" spans="1:18" ht="16.5" customHeight="1" x14ac:dyDescent="0.2">
      <c r="A84" s="63">
        <v>1</v>
      </c>
      <c r="B84" s="63" t="s">
        <v>700</v>
      </c>
      <c r="C84" s="64" t="s">
        <v>3085</v>
      </c>
      <c r="D84" s="122"/>
      <c r="E84" s="106"/>
      <c r="F84" s="73"/>
      <c r="G84" s="74"/>
      <c r="H84" s="75"/>
      <c r="I84" s="68" t="s">
        <v>397</v>
      </c>
      <c r="J84" s="69" t="s">
        <v>398</v>
      </c>
      <c r="K84" s="70">
        <v>1</v>
      </c>
      <c r="L84" s="47"/>
      <c r="N84" s="78"/>
      <c r="O84" s="333"/>
      <c r="P84" s="339"/>
      <c r="Q84" s="71">
        <v>1229</v>
      </c>
      <c r="R84" s="72"/>
    </row>
    <row r="85" spans="1:18" ht="16.5" customHeight="1" x14ac:dyDescent="0.2">
      <c r="A85" s="63">
        <v>1</v>
      </c>
      <c r="B85" s="63" t="s">
        <v>701</v>
      </c>
      <c r="C85" s="64" t="s">
        <v>3086</v>
      </c>
      <c r="D85" s="83"/>
      <c r="E85" s="106"/>
      <c r="F85" s="335" t="s">
        <v>399</v>
      </c>
      <c r="G85" s="66" t="s">
        <v>398</v>
      </c>
      <c r="H85" s="67">
        <v>0.7</v>
      </c>
      <c r="I85" s="68"/>
      <c r="J85" s="69"/>
      <c r="K85" s="70"/>
      <c r="L85" s="47"/>
      <c r="N85" s="78"/>
      <c r="O85" s="333"/>
      <c r="P85" s="339"/>
      <c r="Q85" s="71">
        <v>860</v>
      </c>
      <c r="R85" s="72"/>
    </row>
    <row r="86" spans="1:18" ht="16.5" customHeight="1" x14ac:dyDescent="0.2">
      <c r="A86" s="63">
        <v>1</v>
      </c>
      <c r="B86" s="63" t="s">
        <v>702</v>
      </c>
      <c r="C86" s="64" t="s">
        <v>3087</v>
      </c>
      <c r="D86" s="83"/>
      <c r="E86" s="106"/>
      <c r="F86" s="340"/>
      <c r="G86" s="74"/>
      <c r="H86" s="75"/>
      <c r="I86" s="68" t="s">
        <v>397</v>
      </c>
      <c r="J86" s="69" t="s">
        <v>398</v>
      </c>
      <c r="K86" s="70">
        <v>1</v>
      </c>
      <c r="L86" s="47"/>
      <c r="N86" s="78"/>
      <c r="O86" s="76" t="s">
        <v>398</v>
      </c>
      <c r="P86" s="75">
        <v>0.7</v>
      </c>
      <c r="Q86" s="71">
        <v>860</v>
      </c>
      <c r="R86" s="72"/>
    </row>
    <row r="87" spans="1:18" ht="16.5" customHeight="1" x14ac:dyDescent="0.2">
      <c r="A87" s="53">
        <v>1</v>
      </c>
      <c r="B87" s="53">
        <v>3291</v>
      </c>
      <c r="C87" s="85" t="s">
        <v>3088</v>
      </c>
      <c r="D87" s="325" t="s">
        <v>449</v>
      </c>
      <c r="E87" s="326"/>
      <c r="F87" s="77"/>
      <c r="G87" s="61"/>
      <c r="H87" s="62"/>
      <c r="I87" s="56"/>
      <c r="J87" s="57"/>
      <c r="K87" s="58"/>
      <c r="L87" s="47"/>
      <c r="N87" s="78"/>
      <c r="O87" s="77"/>
      <c r="P87" s="61"/>
      <c r="Q87" s="59">
        <v>1880</v>
      </c>
      <c r="R87" s="60"/>
    </row>
    <row r="88" spans="1:18" ht="16.5" customHeight="1" x14ac:dyDescent="0.2">
      <c r="A88" s="53">
        <v>1</v>
      </c>
      <c r="B88" s="53">
        <v>3292</v>
      </c>
      <c r="C88" s="85" t="s">
        <v>3089</v>
      </c>
      <c r="D88" s="327"/>
      <c r="E88" s="328"/>
      <c r="F88" s="55"/>
      <c r="G88" s="49"/>
      <c r="H88" s="50"/>
      <c r="I88" s="56" t="s">
        <v>397</v>
      </c>
      <c r="J88" s="57" t="s">
        <v>398</v>
      </c>
      <c r="K88" s="58">
        <v>1</v>
      </c>
      <c r="L88" s="47"/>
      <c r="N88" s="78"/>
      <c r="O88" s="47"/>
      <c r="Q88" s="59">
        <v>1880</v>
      </c>
      <c r="R88" s="60"/>
    </row>
    <row r="89" spans="1:18" ht="16.5" customHeight="1" x14ac:dyDescent="0.2">
      <c r="A89" s="53">
        <v>1</v>
      </c>
      <c r="B89" s="53">
        <v>3293</v>
      </c>
      <c r="C89" s="85" t="s">
        <v>3090</v>
      </c>
      <c r="D89" s="327"/>
      <c r="E89" s="328"/>
      <c r="F89" s="329" t="s">
        <v>399</v>
      </c>
      <c r="G89" s="61" t="s">
        <v>398</v>
      </c>
      <c r="H89" s="62">
        <v>0.7</v>
      </c>
      <c r="I89" s="56"/>
      <c r="J89" s="57"/>
      <c r="K89" s="58"/>
      <c r="L89" s="47"/>
      <c r="N89" s="78"/>
      <c r="O89" s="47"/>
      <c r="Q89" s="59">
        <v>1316</v>
      </c>
      <c r="R89" s="60"/>
    </row>
    <row r="90" spans="1:18" ht="16.5" customHeight="1" x14ac:dyDescent="0.2">
      <c r="A90" s="53">
        <v>1</v>
      </c>
      <c r="B90" s="53">
        <v>3294</v>
      </c>
      <c r="C90" s="85" t="s">
        <v>3091</v>
      </c>
      <c r="D90" s="108">
        <v>1253</v>
      </c>
      <c r="E90" s="25" t="s">
        <v>394</v>
      </c>
      <c r="F90" s="330"/>
      <c r="G90" s="49"/>
      <c r="H90" s="50"/>
      <c r="I90" s="56" t="s">
        <v>397</v>
      </c>
      <c r="J90" s="57" t="s">
        <v>398</v>
      </c>
      <c r="K90" s="58">
        <v>1</v>
      </c>
      <c r="L90" s="47"/>
      <c r="N90" s="78"/>
      <c r="O90" s="55"/>
      <c r="P90" s="49"/>
      <c r="Q90" s="59">
        <v>1316</v>
      </c>
      <c r="R90" s="60"/>
    </row>
    <row r="91" spans="1:18" ht="16.5" customHeight="1" x14ac:dyDescent="0.2">
      <c r="A91" s="63">
        <v>1</v>
      </c>
      <c r="B91" s="63" t="s">
        <v>703</v>
      </c>
      <c r="C91" s="64" t="s">
        <v>3092</v>
      </c>
      <c r="D91" s="122"/>
      <c r="E91" s="106"/>
      <c r="F91" s="65"/>
      <c r="G91" s="66"/>
      <c r="H91" s="67"/>
      <c r="I91" s="68"/>
      <c r="J91" s="69"/>
      <c r="K91" s="70"/>
      <c r="L91" s="47"/>
      <c r="N91" s="78"/>
      <c r="O91" s="331" t="s">
        <v>400</v>
      </c>
      <c r="P91" s="338"/>
      <c r="Q91" s="71">
        <v>1316</v>
      </c>
      <c r="R91" s="72"/>
    </row>
    <row r="92" spans="1:18" ht="16.5" customHeight="1" x14ac:dyDescent="0.2">
      <c r="A92" s="63">
        <v>1</v>
      </c>
      <c r="B92" s="63" t="s">
        <v>704</v>
      </c>
      <c r="C92" s="64" t="s">
        <v>3093</v>
      </c>
      <c r="D92" s="122"/>
      <c r="E92" s="106"/>
      <c r="F92" s="73"/>
      <c r="G92" s="74"/>
      <c r="H92" s="75"/>
      <c r="I92" s="68" t="s">
        <v>397</v>
      </c>
      <c r="J92" s="69" t="s">
        <v>398</v>
      </c>
      <c r="K92" s="70">
        <v>1</v>
      </c>
      <c r="L92" s="47"/>
      <c r="N92" s="78"/>
      <c r="O92" s="333"/>
      <c r="P92" s="339"/>
      <c r="Q92" s="71">
        <v>1316</v>
      </c>
      <c r="R92" s="72"/>
    </row>
    <row r="93" spans="1:18" ht="16.5" customHeight="1" x14ac:dyDescent="0.2">
      <c r="A93" s="63">
        <v>1</v>
      </c>
      <c r="B93" s="63" t="s">
        <v>705</v>
      </c>
      <c r="C93" s="64" t="s">
        <v>3094</v>
      </c>
      <c r="D93" s="83"/>
      <c r="E93" s="106"/>
      <c r="F93" s="335" t="s">
        <v>399</v>
      </c>
      <c r="G93" s="66" t="s">
        <v>398</v>
      </c>
      <c r="H93" s="67">
        <v>0.7</v>
      </c>
      <c r="I93" s="68"/>
      <c r="J93" s="69"/>
      <c r="K93" s="70"/>
      <c r="L93" s="47"/>
      <c r="N93" s="78"/>
      <c r="O93" s="333"/>
      <c r="P93" s="339"/>
      <c r="Q93" s="71">
        <v>921</v>
      </c>
      <c r="R93" s="72"/>
    </row>
    <row r="94" spans="1:18" ht="16.5" customHeight="1" x14ac:dyDescent="0.2">
      <c r="A94" s="63">
        <v>1</v>
      </c>
      <c r="B94" s="63" t="s">
        <v>706</v>
      </c>
      <c r="C94" s="64" t="s">
        <v>3095</v>
      </c>
      <c r="D94" s="83"/>
      <c r="E94" s="106"/>
      <c r="F94" s="340"/>
      <c r="G94" s="74"/>
      <c r="H94" s="75"/>
      <c r="I94" s="68" t="s">
        <v>397</v>
      </c>
      <c r="J94" s="69" t="s">
        <v>398</v>
      </c>
      <c r="K94" s="70">
        <v>1</v>
      </c>
      <c r="L94" s="47"/>
      <c r="N94" s="78"/>
      <c r="O94" s="76" t="s">
        <v>398</v>
      </c>
      <c r="P94" s="75">
        <v>0.7</v>
      </c>
      <c r="Q94" s="71">
        <v>921</v>
      </c>
      <c r="R94" s="72"/>
    </row>
    <row r="95" spans="1:18" ht="16.5" customHeight="1" x14ac:dyDescent="0.2">
      <c r="A95" s="53">
        <v>1</v>
      </c>
      <c r="B95" s="53">
        <v>3295</v>
      </c>
      <c r="C95" s="85" t="s">
        <v>3096</v>
      </c>
      <c r="D95" s="325" t="s">
        <v>450</v>
      </c>
      <c r="E95" s="326"/>
      <c r="F95" s="77"/>
      <c r="G95" s="61"/>
      <c r="H95" s="62"/>
      <c r="I95" s="56"/>
      <c r="J95" s="57"/>
      <c r="K95" s="58"/>
      <c r="L95" s="47"/>
      <c r="N95" s="78"/>
      <c r="O95" s="77"/>
      <c r="P95" s="61"/>
      <c r="Q95" s="59">
        <v>2004</v>
      </c>
      <c r="R95" s="60"/>
    </row>
    <row r="96" spans="1:18" ht="16.5" customHeight="1" x14ac:dyDescent="0.2">
      <c r="A96" s="53">
        <v>1</v>
      </c>
      <c r="B96" s="53">
        <v>3296</v>
      </c>
      <c r="C96" s="85" t="s">
        <v>3097</v>
      </c>
      <c r="D96" s="327"/>
      <c r="E96" s="328"/>
      <c r="F96" s="55"/>
      <c r="G96" s="49"/>
      <c r="H96" s="50"/>
      <c r="I96" s="56" t="s">
        <v>397</v>
      </c>
      <c r="J96" s="57" t="s">
        <v>398</v>
      </c>
      <c r="K96" s="58">
        <v>1</v>
      </c>
      <c r="L96" s="47"/>
      <c r="N96" s="78"/>
      <c r="O96" s="47"/>
      <c r="Q96" s="59">
        <v>2004</v>
      </c>
      <c r="R96" s="60"/>
    </row>
    <row r="97" spans="1:18" ht="16.5" customHeight="1" x14ac:dyDescent="0.2">
      <c r="A97" s="53">
        <v>1</v>
      </c>
      <c r="B97" s="53">
        <v>3297</v>
      </c>
      <c r="C97" s="85" t="s">
        <v>3098</v>
      </c>
      <c r="D97" s="327"/>
      <c r="E97" s="328"/>
      <c r="F97" s="329" t="s">
        <v>399</v>
      </c>
      <c r="G97" s="61" t="s">
        <v>398</v>
      </c>
      <c r="H97" s="62">
        <v>0.7</v>
      </c>
      <c r="I97" s="56"/>
      <c r="J97" s="57"/>
      <c r="K97" s="58"/>
      <c r="L97" s="47"/>
      <c r="N97" s="78"/>
      <c r="O97" s="47"/>
      <c r="Q97" s="59">
        <v>1403</v>
      </c>
      <c r="R97" s="60"/>
    </row>
    <row r="98" spans="1:18" ht="16.5" customHeight="1" x14ac:dyDescent="0.2">
      <c r="A98" s="53">
        <v>1</v>
      </c>
      <c r="B98" s="53">
        <v>3298</v>
      </c>
      <c r="C98" s="85" t="s">
        <v>3099</v>
      </c>
      <c r="D98" s="108">
        <v>1336</v>
      </c>
      <c r="E98" s="25" t="s">
        <v>394</v>
      </c>
      <c r="F98" s="330"/>
      <c r="G98" s="49"/>
      <c r="H98" s="50"/>
      <c r="I98" s="56" t="s">
        <v>397</v>
      </c>
      <c r="J98" s="57" t="s">
        <v>398</v>
      </c>
      <c r="K98" s="58">
        <v>1</v>
      </c>
      <c r="L98" s="47"/>
      <c r="N98" s="78"/>
      <c r="O98" s="55"/>
      <c r="P98" s="49"/>
      <c r="Q98" s="59">
        <v>1403</v>
      </c>
      <c r="R98" s="60"/>
    </row>
    <row r="99" spans="1:18" ht="16.5" customHeight="1" x14ac:dyDescent="0.2">
      <c r="A99" s="63">
        <v>1</v>
      </c>
      <c r="B99" s="63" t="s">
        <v>707</v>
      </c>
      <c r="C99" s="64" t="s">
        <v>3100</v>
      </c>
      <c r="D99" s="122"/>
      <c r="E99" s="106"/>
      <c r="F99" s="65"/>
      <c r="G99" s="66"/>
      <c r="H99" s="67"/>
      <c r="I99" s="68"/>
      <c r="J99" s="69"/>
      <c r="K99" s="70"/>
      <c r="L99" s="47"/>
      <c r="N99" s="78"/>
      <c r="O99" s="331" t="s">
        <v>400</v>
      </c>
      <c r="P99" s="338"/>
      <c r="Q99" s="71">
        <v>1403</v>
      </c>
      <c r="R99" s="72"/>
    </row>
    <row r="100" spans="1:18" ht="16.5" customHeight="1" x14ac:dyDescent="0.2">
      <c r="A100" s="63">
        <v>1</v>
      </c>
      <c r="B100" s="63" t="s">
        <v>708</v>
      </c>
      <c r="C100" s="64" t="s">
        <v>3101</v>
      </c>
      <c r="D100" s="122"/>
      <c r="E100" s="106"/>
      <c r="F100" s="73"/>
      <c r="G100" s="74"/>
      <c r="H100" s="75"/>
      <c r="I100" s="68" t="s">
        <v>397</v>
      </c>
      <c r="J100" s="69" t="s">
        <v>398</v>
      </c>
      <c r="K100" s="70">
        <v>1</v>
      </c>
      <c r="L100" s="47"/>
      <c r="N100" s="78"/>
      <c r="O100" s="333"/>
      <c r="P100" s="339"/>
      <c r="Q100" s="71">
        <v>1403</v>
      </c>
      <c r="R100" s="72"/>
    </row>
    <row r="101" spans="1:18" ht="16.5" customHeight="1" x14ac:dyDescent="0.2">
      <c r="A101" s="63">
        <v>1</v>
      </c>
      <c r="B101" s="63" t="s">
        <v>709</v>
      </c>
      <c r="C101" s="64" t="s">
        <v>3102</v>
      </c>
      <c r="D101" s="83"/>
      <c r="E101" s="106"/>
      <c r="F101" s="335" t="s">
        <v>399</v>
      </c>
      <c r="G101" s="66" t="s">
        <v>398</v>
      </c>
      <c r="H101" s="67">
        <v>0.7</v>
      </c>
      <c r="I101" s="68"/>
      <c r="J101" s="69"/>
      <c r="K101" s="70"/>
      <c r="L101" s="47"/>
      <c r="N101" s="78"/>
      <c r="O101" s="333"/>
      <c r="P101" s="339"/>
      <c r="Q101" s="71">
        <v>982</v>
      </c>
      <c r="R101" s="72"/>
    </row>
    <row r="102" spans="1:18" ht="16.5" customHeight="1" x14ac:dyDescent="0.2">
      <c r="A102" s="63">
        <v>1</v>
      </c>
      <c r="B102" s="63" t="s">
        <v>710</v>
      </c>
      <c r="C102" s="64" t="s">
        <v>3103</v>
      </c>
      <c r="D102" s="83"/>
      <c r="E102" s="106"/>
      <c r="F102" s="340"/>
      <c r="G102" s="74"/>
      <c r="H102" s="75"/>
      <c r="I102" s="68" t="s">
        <v>397</v>
      </c>
      <c r="J102" s="69" t="s">
        <v>398</v>
      </c>
      <c r="K102" s="70">
        <v>1</v>
      </c>
      <c r="L102" s="47"/>
      <c r="N102" s="78"/>
      <c r="O102" s="76" t="s">
        <v>398</v>
      </c>
      <c r="P102" s="75">
        <v>0.7</v>
      </c>
      <c r="Q102" s="71">
        <v>982</v>
      </c>
      <c r="R102" s="72"/>
    </row>
    <row r="103" spans="1:18" ht="16.5" customHeight="1" x14ac:dyDescent="0.2">
      <c r="A103" s="53">
        <v>1</v>
      </c>
      <c r="B103" s="53">
        <v>3299</v>
      </c>
      <c r="C103" s="85" t="s">
        <v>3104</v>
      </c>
      <c r="D103" s="325" t="s">
        <v>451</v>
      </c>
      <c r="E103" s="326"/>
      <c r="F103" s="77"/>
      <c r="G103" s="61"/>
      <c r="H103" s="62"/>
      <c r="I103" s="56"/>
      <c r="J103" s="57"/>
      <c r="K103" s="58"/>
      <c r="L103" s="47"/>
      <c r="N103" s="78"/>
      <c r="O103" s="77"/>
      <c r="P103" s="61"/>
      <c r="Q103" s="59">
        <v>2129</v>
      </c>
      <c r="R103" s="60"/>
    </row>
    <row r="104" spans="1:18" ht="16.5" customHeight="1" x14ac:dyDescent="0.2">
      <c r="A104" s="53">
        <v>1</v>
      </c>
      <c r="B104" s="53">
        <v>3300</v>
      </c>
      <c r="C104" s="85" t="s">
        <v>3105</v>
      </c>
      <c r="D104" s="327"/>
      <c r="E104" s="328"/>
      <c r="F104" s="55"/>
      <c r="G104" s="49"/>
      <c r="H104" s="50"/>
      <c r="I104" s="56" t="s">
        <v>397</v>
      </c>
      <c r="J104" s="57" t="s">
        <v>398</v>
      </c>
      <c r="K104" s="58">
        <v>1</v>
      </c>
      <c r="L104" s="47"/>
      <c r="N104" s="78"/>
      <c r="O104" s="47"/>
      <c r="Q104" s="59">
        <v>2129</v>
      </c>
      <c r="R104" s="60"/>
    </row>
    <row r="105" spans="1:18" ht="16.5" customHeight="1" x14ac:dyDescent="0.2">
      <c r="A105" s="53">
        <v>1</v>
      </c>
      <c r="B105" s="53">
        <v>3301</v>
      </c>
      <c r="C105" s="85" t="s">
        <v>3106</v>
      </c>
      <c r="D105" s="327"/>
      <c r="E105" s="328"/>
      <c r="F105" s="329" t="s">
        <v>399</v>
      </c>
      <c r="G105" s="61" t="s">
        <v>398</v>
      </c>
      <c r="H105" s="62">
        <v>0.7</v>
      </c>
      <c r="I105" s="56"/>
      <c r="J105" s="57"/>
      <c r="K105" s="58"/>
      <c r="L105" s="47"/>
      <c r="N105" s="78"/>
      <c r="O105" s="47"/>
      <c r="Q105" s="59">
        <v>1490</v>
      </c>
      <c r="R105" s="60"/>
    </row>
    <row r="106" spans="1:18" ht="16.5" customHeight="1" x14ac:dyDescent="0.2">
      <c r="A106" s="53">
        <v>1</v>
      </c>
      <c r="B106" s="53">
        <v>3302</v>
      </c>
      <c r="C106" s="85" t="s">
        <v>3107</v>
      </c>
      <c r="D106" s="108">
        <v>1419</v>
      </c>
      <c r="E106" s="25" t="s">
        <v>394</v>
      </c>
      <c r="F106" s="330"/>
      <c r="G106" s="49"/>
      <c r="H106" s="50"/>
      <c r="I106" s="56" t="s">
        <v>397</v>
      </c>
      <c r="J106" s="57" t="s">
        <v>398</v>
      </c>
      <c r="K106" s="58">
        <v>1</v>
      </c>
      <c r="L106" s="47"/>
      <c r="N106" s="78"/>
      <c r="O106" s="55"/>
      <c r="P106" s="49"/>
      <c r="Q106" s="59">
        <v>1490</v>
      </c>
      <c r="R106" s="60"/>
    </row>
    <row r="107" spans="1:18" ht="16.5" customHeight="1" x14ac:dyDescent="0.2">
      <c r="A107" s="63">
        <v>1</v>
      </c>
      <c r="B107" s="63" t="s">
        <v>711</v>
      </c>
      <c r="C107" s="64" t="s">
        <v>3108</v>
      </c>
      <c r="D107" s="122"/>
      <c r="E107" s="106"/>
      <c r="F107" s="65"/>
      <c r="G107" s="66"/>
      <c r="H107" s="67"/>
      <c r="I107" s="68"/>
      <c r="J107" s="69"/>
      <c r="K107" s="70"/>
      <c r="L107" s="47"/>
      <c r="N107" s="78"/>
      <c r="O107" s="331" t="s">
        <v>400</v>
      </c>
      <c r="P107" s="338"/>
      <c r="Q107" s="71">
        <v>1490</v>
      </c>
      <c r="R107" s="72"/>
    </row>
    <row r="108" spans="1:18" ht="16.5" customHeight="1" x14ac:dyDescent="0.2">
      <c r="A108" s="63">
        <v>1</v>
      </c>
      <c r="B108" s="63" t="s">
        <v>712</v>
      </c>
      <c r="C108" s="64" t="s">
        <v>3109</v>
      </c>
      <c r="D108" s="122"/>
      <c r="E108" s="106"/>
      <c r="F108" s="73"/>
      <c r="G108" s="74"/>
      <c r="H108" s="75"/>
      <c r="I108" s="68" t="s">
        <v>397</v>
      </c>
      <c r="J108" s="69" t="s">
        <v>398</v>
      </c>
      <c r="K108" s="70">
        <v>1</v>
      </c>
      <c r="L108" s="47"/>
      <c r="N108" s="78"/>
      <c r="O108" s="333"/>
      <c r="P108" s="339"/>
      <c r="Q108" s="71">
        <v>1490</v>
      </c>
      <c r="R108" s="72"/>
    </row>
    <row r="109" spans="1:18" ht="16.5" customHeight="1" x14ac:dyDescent="0.2">
      <c r="A109" s="63">
        <v>1</v>
      </c>
      <c r="B109" s="63" t="s">
        <v>713</v>
      </c>
      <c r="C109" s="64" t="s">
        <v>3110</v>
      </c>
      <c r="D109" s="83"/>
      <c r="E109" s="106"/>
      <c r="F109" s="335" t="s">
        <v>399</v>
      </c>
      <c r="G109" s="66" t="s">
        <v>398</v>
      </c>
      <c r="H109" s="67">
        <v>0.7</v>
      </c>
      <c r="I109" s="68"/>
      <c r="J109" s="69"/>
      <c r="K109" s="70"/>
      <c r="L109" s="47"/>
      <c r="N109" s="78"/>
      <c r="O109" s="333"/>
      <c r="P109" s="339"/>
      <c r="Q109" s="71">
        <v>1043</v>
      </c>
      <c r="R109" s="72"/>
    </row>
    <row r="110" spans="1:18" ht="16.5" customHeight="1" x14ac:dyDescent="0.2">
      <c r="A110" s="63">
        <v>1</v>
      </c>
      <c r="B110" s="63" t="s">
        <v>714</v>
      </c>
      <c r="C110" s="64" t="s">
        <v>3111</v>
      </c>
      <c r="D110" s="124"/>
      <c r="E110" s="113"/>
      <c r="F110" s="340"/>
      <c r="G110" s="74"/>
      <c r="H110" s="75"/>
      <c r="I110" s="68" t="s">
        <v>397</v>
      </c>
      <c r="J110" s="69" t="s">
        <v>398</v>
      </c>
      <c r="K110" s="70">
        <v>1</v>
      </c>
      <c r="L110" s="55"/>
      <c r="M110" s="50"/>
      <c r="N110" s="125"/>
      <c r="O110" s="76" t="s">
        <v>398</v>
      </c>
      <c r="P110" s="75">
        <v>0.7</v>
      </c>
      <c r="Q110" s="71">
        <v>1043</v>
      </c>
      <c r="R110" s="79"/>
    </row>
    <row r="111" spans="1:18" ht="16.5" customHeight="1" x14ac:dyDescent="0.2"/>
    <row r="112" spans="1:18" ht="16.5" customHeight="1" x14ac:dyDescent="0.2"/>
  </sheetData>
  <mergeCells count="54">
    <mergeCell ref="O99:P101"/>
    <mergeCell ref="F109:F110"/>
    <mergeCell ref="O107:P109"/>
    <mergeCell ref="O67:P69"/>
    <mergeCell ref="O75:P77"/>
    <mergeCell ref="O83:P85"/>
    <mergeCell ref="F93:F94"/>
    <mergeCell ref="O91:P93"/>
    <mergeCell ref="N80:N81"/>
    <mergeCell ref="D103:E105"/>
    <mergeCell ref="F105:F106"/>
    <mergeCell ref="D95:E97"/>
    <mergeCell ref="F97:F98"/>
    <mergeCell ref="F101:F102"/>
    <mergeCell ref="D63:E65"/>
    <mergeCell ref="F65:F66"/>
    <mergeCell ref="D87:E89"/>
    <mergeCell ref="F89:F90"/>
    <mergeCell ref="F69:F70"/>
    <mergeCell ref="D71:E73"/>
    <mergeCell ref="F73:F74"/>
    <mergeCell ref="F77:F78"/>
    <mergeCell ref="D79:E81"/>
    <mergeCell ref="F81:F82"/>
    <mergeCell ref="F85:F86"/>
    <mergeCell ref="O51:P53"/>
    <mergeCell ref="F53:F54"/>
    <mergeCell ref="D55:E57"/>
    <mergeCell ref="F57:F58"/>
    <mergeCell ref="O59:P61"/>
    <mergeCell ref="F61:F62"/>
    <mergeCell ref="O43:P45"/>
    <mergeCell ref="D39:E41"/>
    <mergeCell ref="F41:F42"/>
    <mergeCell ref="F45:F46"/>
    <mergeCell ref="D47:E49"/>
    <mergeCell ref="F49:F50"/>
    <mergeCell ref="O27:P29"/>
    <mergeCell ref="F29:F30"/>
    <mergeCell ref="D31:E33"/>
    <mergeCell ref="F33:F34"/>
    <mergeCell ref="O35:P37"/>
    <mergeCell ref="F37:F38"/>
    <mergeCell ref="O19:P21"/>
    <mergeCell ref="F21:F22"/>
    <mergeCell ref="D23:E25"/>
    <mergeCell ref="F25:F26"/>
    <mergeCell ref="D15:E17"/>
    <mergeCell ref="F17:F18"/>
    <mergeCell ref="F13:F14"/>
    <mergeCell ref="O11:P13"/>
    <mergeCell ref="D7:E9"/>
    <mergeCell ref="N8:N9"/>
    <mergeCell ref="F9:F10"/>
  </mergeCells>
  <phoneticPr fontId="1"/>
  <printOptions horizontalCentered="1"/>
  <pageMargins left="0.70866141732283472" right="0.70866141732283472" top="0.74803149606299213" bottom="0.74803149606299213" header="0.31496062992125984" footer="0.31496062992125984"/>
  <pageSetup paperSize="9" scale="58" fitToHeight="0" orientation="portrait" r:id="rId1"/>
  <headerFooter>
    <oddFooter>&amp;C&amp;"ＭＳ Ｐゴシック"&amp;14&amp;P</oddFooter>
  </headerFooter>
  <rowBreaks count="1" manualBreakCount="1">
    <brk id="78" max="17"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88"/>
  <sheetViews>
    <sheetView view="pageBreakPreview" topLeftCell="A52"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44.33203125" style="23" customWidth="1"/>
    <col min="4" max="4" width="2.33203125" style="25" customWidth="1"/>
    <col min="5" max="5" width="4.88671875" style="23" customWidth="1"/>
    <col min="6" max="6" width="4.88671875" style="25" customWidth="1"/>
    <col min="7" max="7" width="2.33203125" style="25" customWidth="1"/>
    <col min="8" max="8" width="4.88671875" style="23" customWidth="1"/>
    <col min="9" max="9" width="4.88671875" style="25" customWidth="1"/>
    <col min="10" max="10" width="4.109375" style="25" customWidth="1"/>
    <col min="11" max="11" width="4.44140625" style="25" bestFit="1" customWidth="1"/>
    <col min="12" max="12" width="24.109375" style="25" customWidth="1"/>
    <col min="13" max="13" width="2.44140625" style="25" customWidth="1"/>
    <col min="14" max="14" width="5.44140625" style="26" bestFit="1" customWidth="1"/>
    <col min="15" max="15" width="2.44140625" style="25" customWidth="1"/>
    <col min="16" max="16" width="3.88671875" style="25" customWidth="1"/>
    <col min="17" max="17" width="4.44140625" style="26" bestFit="1" customWidth="1"/>
    <col min="18" max="18" width="2.44140625" style="25" customWidth="1"/>
    <col min="19" max="19" width="3.88671875" style="25" customWidth="1"/>
    <col min="20" max="20" width="4.44140625" style="26" bestFit="1" customWidth="1"/>
    <col min="21" max="21" width="17.88671875" style="25" customWidth="1"/>
    <col min="22" max="22" width="2.44140625" style="228" customWidth="1"/>
    <col min="23" max="23" width="4.44140625" style="26" bestFit="1" customWidth="1"/>
    <col min="24" max="24" width="7.109375" style="28" customWidth="1"/>
    <col min="25" max="25" width="8.6640625" style="29" customWidth="1"/>
    <col min="26" max="16384" width="8.88671875" style="25"/>
  </cols>
  <sheetData>
    <row r="1" spans="1:25" ht="17.100000000000001" customHeight="1" x14ac:dyDescent="0.2"/>
    <row r="2" spans="1:25" ht="17.100000000000001" customHeight="1" x14ac:dyDescent="0.2"/>
    <row r="3" spans="1:25" ht="17.100000000000001" customHeight="1" x14ac:dyDescent="0.2"/>
    <row r="4" spans="1:25" ht="17.100000000000001" customHeight="1" x14ac:dyDescent="0.2">
      <c r="B4" s="30" t="s">
        <v>2717</v>
      </c>
      <c r="E4" s="81"/>
    </row>
    <row r="5" spans="1:25" ht="16.5" customHeight="1" x14ac:dyDescent="0.2">
      <c r="A5" s="31" t="s">
        <v>386</v>
      </c>
      <c r="B5" s="32"/>
      <c r="C5" s="33" t="s">
        <v>387</v>
      </c>
      <c r="D5" s="224" t="s">
        <v>388</v>
      </c>
      <c r="E5" s="34"/>
      <c r="F5" s="34"/>
      <c r="G5" s="34"/>
      <c r="H5" s="34"/>
      <c r="I5" s="34"/>
      <c r="J5" s="34"/>
      <c r="K5" s="34"/>
      <c r="L5" s="34"/>
      <c r="M5" s="34"/>
      <c r="N5" s="35"/>
      <c r="O5" s="34"/>
      <c r="P5" s="34"/>
      <c r="Q5" s="35"/>
      <c r="R5" s="34"/>
      <c r="S5" s="34"/>
      <c r="T5" s="35"/>
      <c r="U5" s="34"/>
      <c r="V5" s="34"/>
      <c r="W5" s="35"/>
      <c r="X5" s="36" t="s">
        <v>389</v>
      </c>
      <c r="Y5" s="33" t="s">
        <v>390</v>
      </c>
    </row>
    <row r="6" spans="1:25" ht="16.5" customHeight="1" x14ac:dyDescent="0.2">
      <c r="A6" s="37" t="s">
        <v>391</v>
      </c>
      <c r="B6" s="37" t="s">
        <v>392</v>
      </c>
      <c r="C6" s="38"/>
      <c r="D6" s="347" t="s">
        <v>452</v>
      </c>
      <c r="E6" s="348"/>
      <c r="F6" s="349"/>
      <c r="G6" s="347" t="s">
        <v>453</v>
      </c>
      <c r="H6" s="348"/>
      <c r="I6" s="349"/>
      <c r="J6" s="40"/>
      <c r="K6" s="40"/>
      <c r="L6" s="40"/>
      <c r="M6" s="40"/>
      <c r="N6" s="41"/>
      <c r="O6" s="40"/>
      <c r="P6" s="40"/>
      <c r="Q6" s="41"/>
      <c r="R6" s="40"/>
      <c r="S6" s="40"/>
      <c r="T6" s="41"/>
      <c r="U6" s="40"/>
      <c r="V6" s="201"/>
      <c r="W6" s="41"/>
      <c r="X6" s="42" t="s">
        <v>393</v>
      </c>
      <c r="Y6" s="43" t="s">
        <v>394</v>
      </c>
    </row>
    <row r="7" spans="1:25" ht="16.5" customHeight="1" x14ac:dyDescent="0.2">
      <c r="A7" s="44">
        <v>1</v>
      </c>
      <c r="B7" s="44">
        <v>9197</v>
      </c>
      <c r="C7" s="45" t="s">
        <v>6352</v>
      </c>
      <c r="D7" s="362" t="s">
        <v>472</v>
      </c>
      <c r="E7" s="353"/>
      <c r="F7" s="328"/>
      <c r="G7" s="327" t="s">
        <v>495</v>
      </c>
      <c r="H7" s="353"/>
      <c r="I7" s="328"/>
      <c r="J7" s="327" t="s">
        <v>1863</v>
      </c>
      <c r="K7" s="402"/>
      <c r="L7" s="55"/>
      <c r="M7" s="49"/>
      <c r="N7" s="50"/>
      <c r="O7" s="83" t="s">
        <v>455</v>
      </c>
      <c r="Q7" s="223"/>
      <c r="R7" s="102" t="s">
        <v>456</v>
      </c>
      <c r="T7" s="223"/>
      <c r="U7" s="47"/>
      <c r="X7" s="84">
        <v>246</v>
      </c>
      <c r="Y7" s="52" t="s">
        <v>396</v>
      </c>
    </row>
    <row r="8" spans="1:25" ht="16.5" customHeight="1" x14ac:dyDescent="0.2">
      <c r="A8" s="53">
        <v>1</v>
      </c>
      <c r="B8" s="53">
        <v>9198</v>
      </c>
      <c r="C8" s="85" t="s">
        <v>6353</v>
      </c>
      <c r="D8" s="362"/>
      <c r="E8" s="353"/>
      <c r="F8" s="328"/>
      <c r="G8" s="327"/>
      <c r="H8" s="353"/>
      <c r="I8" s="328"/>
      <c r="J8" s="337"/>
      <c r="K8" s="402"/>
      <c r="L8" s="225" t="s">
        <v>397</v>
      </c>
      <c r="M8" s="205" t="s">
        <v>398</v>
      </c>
      <c r="N8" s="58">
        <v>1</v>
      </c>
      <c r="O8" s="240" t="s">
        <v>398</v>
      </c>
      <c r="P8" s="26">
        <v>0.5</v>
      </c>
      <c r="Q8" s="328" t="s">
        <v>423</v>
      </c>
      <c r="R8" s="240" t="s">
        <v>398</v>
      </c>
      <c r="S8" s="26">
        <v>0.25</v>
      </c>
      <c r="T8" s="328" t="s">
        <v>423</v>
      </c>
      <c r="U8" s="55"/>
      <c r="V8" s="229"/>
      <c r="W8" s="50"/>
      <c r="X8" s="86">
        <v>246</v>
      </c>
      <c r="Y8" s="60"/>
    </row>
    <row r="9" spans="1:25" ht="16.5" customHeight="1" x14ac:dyDescent="0.2">
      <c r="A9" s="63">
        <v>1</v>
      </c>
      <c r="B9" s="63" t="s">
        <v>2425</v>
      </c>
      <c r="C9" s="87" t="s">
        <v>6354</v>
      </c>
      <c r="D9" s="362"/>
      <c r="E9" s="353"/>
      <c r="F9" s="328"/>
      <c r="G9" s="327"/>
      <c r="H9" s="353"/>
      <c r="I9" s="328"/>
      <c r="J9" s="337"/>
      <c r="K9" s="402"/>
      <c r="L9" s="236"/>
      <c r="M9" s="69"/>
      <c r="N9" s="70"/>
      <c r="O9" s="47"/>
      <c r="Q9" s="390"/>
      <c r="R9" s="47"/>
      <c r="T9" s="390"/>
      <c r="U9" s="359" t="s">
        <v>400</v>
      </c>
      <c r="V9" s="208" t="s">
        <v>398</v>
      </c>
      <c r="W9" s="67">
        <v>0.7</v>
      </c>
      <c r="X9" s="91">
        <v>172</v>
      </c>
      <c r="Y9" s="72"/>
    </row>
    <row r="10" spans="1:25" ht="16.5" customHeight="1" x14ac:dyDescent="0.2">
      <c r="A10" s="63">
        <v>1</v>
      </c>
      <c r="B10" s="63" t="s">
        <v>2426</v>
      </c>
      <c r="C10" s="87" t="s">
        <v>6355</v>
      </c>
      <c r="D10" s="83"/>
      <c r="E10" s="261">
        <v>106</v>
      </c>
      <c r="F10" s="23" t="s">
        <v>394</v>
      </c>
      <c r="G10" s="83"/>
      <c r="H10" s="261">
        <v>91</v>
      </c>
      <c r="I10" s="23" t="s">
        <v>394</v>
      </c>
      <c r="J10" s="240" t="s">
        <v>398</v>
      </c>
      <c r="K10" s="223">
        <v>0.9</v>
      </c>
      <c r="L10" s="267" t="s">
        <v>397</v>
      </c>
      <c r="M10" s="207" t="s">
        <v>398</v>
      </c>
      <c r="N10" s="70">
        <v>1</v>
      </c>
      <c r="O10" s="47"/>
      <c r="Q10" s="223"/>
      <c r="R10" s="47"/>
      <c r="T10" s="223"/>
      <c r="U10" s="360"/>
      <c r="V10" s="209"/>
      <c r="W10" s="75"/>
      <c r="X10" s="91">
        <v>172</v>
      </c>
      <c r="Y10" s="72"/>
    </row>
    <row r="11" spans="1:25" ht="16.5" customHeight="1" x14ac:dyDescent="0.2">
      <c r="A11" s="53">
        <v>1</v>
      </c>
      <c r="B11" s="53">
        <v>9199</v>
      </c>
      <c r="C11" s="85" t="s">
        <v>6356</v>
      </c>
      <c r="D11" s="47"/>
      <c r="G11" s="361" t="s">
        <v>492</v>
      </c>
      <c r="H11" s="352"/>
      <c r="I11" s="326"/>
      <c r="J11" s="47"/>
      <c r="L11" s="145"/>
      <c r="M11" s="57"/>
      <c r="N11" s="58"/>
      <c r="O11" s="47"/>
      <c r="R11" s="47"/>
      <c r="U11" s="77"/>
      <c r="V11" s="231"/>
      <c r="W11" s="61"/>
      <c r="X11" s="86">
        <v>333</v>
      </c>
      <c r="Y11" s="60"/>
    </row>
    <row r="12" spans="1:25" ht="16.5" customHeight="1" x14ac:dyDescent="0.2">
      <c r="A12" s="53">
        <v>1</v>
      </c>
      <c r="B12" s="53">
        <v>9200</v>
      </c>
      <c r="C12" s="85" t="s">
        <v>6357</v>
      </c>
      <c r="D12" s="47"/>
      <c r="G12" s="362"/>
      <c r="H12" s="353"/>
      <c r="I12" s="328"/>
      <c r="J12" s="47"/>
      <c r="L12" s="268" t="s">
        <v>397</v>
      </c>
      <c r="M12" s="205" t="s">
        <v>398</v>
      </c>
      <c r="N12" s="58">
        <v>1</v>
      </c>
      <c r="O12" s="47"/>
      <c r="R12" s="47"/>
      <c r="U12" s="55"/>
      <c r="V12" s="229"/>
      <c r="W12" s="49"/>
      <c r="X12" s="86">
        <v>333</v>
      </c>
      <c r="Y12" s="60"/>
    </row>
    <row r="13" spans="1:25" ht="16.5" customHeight="1" x14ac:dyDescent="0.2">
      <c r="A13" s="63">
        <v>1</v>
      </c>
      <c r="B13" s="63" t="s">
        <v>2427</v>
      </c>
      <c r="C13" s="87" t="s">
        <v>6358</v>
      </c>
      <c r="D13" s="47"/>
      <c r="G13" s="362"/>
      <c r="H13" s="353"/>
      <c r="I13" s="328"/>
      <c r="J13" s="47"/>
      <c r="L13" s="236"/>
      <c r="M13" s="69"/>
      <c r="N13" s="70"/>
      <c r="O13" s="47"/>
      <c r="R13" s="47"/>
      <c r="U13" s="359" t="s">
        <v>400</v>
      </c>
      <c r="V13" s="208" t="s">
        <v>398</v>
      </c>
      <c r="W13" s="67">
        <v>0.7</v>
      </c>
      <c r="X13" s="91">
        <v>233</v>
      </c>
      <c r="Y13" s="72"/>
    </row>
    <row r="14" spans="1:25" ht="16.5" customHeight="1" x14ac:dyDescent="0.2">
      <c r="A14" s="63">
        <v>1</v>
      </c>
      <c r="B14" s="63" t="s">
        <v>2428</v>
      </c>
      <c r="C14" s="87" t="s">
        <v>6359</v>
      </c>
      <c r="D14" s="47"/>
      <c r="G14" s="47"/>
      <c r="H14" s="261">
        <v>169</v>
      </c>
      <c r="I14" s="235" t="s">
        <v>394</v>
      </c>
      <c r="J14" s="47"/>
      <c r="L14" s="267" t="s">
        <v>397</v>
      </c>
      <c r="M14" s="207" t="s">
        <v>398</v>
      </c>
      <c r="N14" s="70">
        <v>1</v>
      </c>
      <c r="O14" s="47"/>
      <c r="R14" s="47"/>
      <c r="U14" s="360"/>
      <c r="V14" s="209"/>
      <c r="W14" s="75"/>
      <c r="X14" s="91">
        <v>233</v>
      </c>
      <c r="Y14" s="72"/>
    </row>
    <row r="15" spans="1:25" ht="16.5" customHeight="1" x14ac:dyDescent="0.2">
      <c r="A15" s="53">
        <v>1</v>
      </c>
      <c r="B15" s="53">
        <v>9201</v>
      </c>
      <c r="C15" s="85" t="s">
        <v>6360</v>
      </c>
      <c r="D15" s="361" t="s">
        <v>736</v>
      </c>
      <c r="E15" s="352"/>
      <c r="F15" s="326"/>
      <c r="G15" s="325" t="s">
        <v>495</v>
      </c>
      <c r="H15" s="352"/>
      <c r="I15" s="326"/>
      <c r="J15" s="47"/>
      <c r="L15" s="145"/>
      <c r="M15" s="57"/>
      <c r="N15" s="58"/>
      <c r="O15" s="47"/>
      <c r="R15" s="47"/>
      <c r="U15" s="77"/>
      <c r="V15" s="231"/>
      <c r="W15" s="61"/>
      <c r="X15" s="86">
        <v>354</v>
      </c>
      <c r="Y15" s="60"/>
    </row>
    <row r="16" spans="1:25" ht="16.5" customHeight="1" x14ac:dyDescent="0.2">
      <c r="A16" s="53">
        <v>1</v>
      </c>
      <c r="B16" s="53">
        <v>9202</v>
      </c>
      <c r="C16" s="85" t="s">
        <v>6361</v>
      </c>
      <c r="D16" s="362"/>
      <c r="E16" s="353"/>
      <c r="F16" s="328"/>
      <c r="G16" s="327"/>
      <c r="H16" s="353"/>
      <c r="I16" s="328"/>
      <c r="J16" s="47"/>
      <c r="L16" s="268" t="s">
        <v>397</v>
      </c>
      <c r="M16" s="205" t="s">
        <v>398</v>
      </c>
      <c r="N16" s="58">
        <v>1</v>
      </c>
      <c r="O16" s="47"/>
      <c r="R16" s="47"/>
      <c r="U16" s="55"/>
      <c r="V16" s="229"/>
      <c r="W16" s="49"/>
      <c r="X16" s="86">
        <v>354</v>
      </c>
      <c r="Y16" s="60"/>
    </row>
    <row r="17" spans="1:25" ht="16.5" customHeight="1" x14ac:dyDescent="0.2">
      <c r="A17" s="63">
        <v>1</v>
      </c>
      <c r="B17" s="63" t="s">
        <v>2429</v>
      </c>
      <c r="C17" s="87" t="s">
        <v>6362</v>
      </c>
      <c r="D17" s="362"/>
      <c r="E17" s="353"/>
      <c r="F17" s="328"/>
      <c r="G17" s="327"/>
      <c r="H17" s="353"/>
      <c r="I17" s="328"/>
      <c r="J17" s="47"/>
      <c r="L17" s="236"/>
      <c r="M17" s="69"/>
      <c r="N17" s="70"/>
      <c r="O17" s="47"/>
      <c r="R17" s="47"/>
      <c r="U17" s="359" t="s">
        <v>400</v>
      </c>
      <c r="V17" s="208" t="s">
        <v>398</v>
      </c>
      <c r="W17" s="67">
        <v>0.7</v>
      </c>
      <c r="X17" s="91">
        <v>248</v>
      </c>
      <c r="Y17" s="72"/>
    </row>
    <row r="18" spans="1:25" ht="16.5" customHeight="1" x14ac:dyDescent="0.2">
      <c r="A18" s="63">
        <v>1</v>
      </c>
      <c r="B18" s="63" t="s">
        <v>2430</v>
      </c>
      <c r="C18" s="87" t="s">
        <v>6363</v>
      </c>
      <c r="D18" s="243"/>
      <c r="E18" s="269">
        <v>197</v>
      </c>
      <c r="F18" s="244" t="s">
        <v>394</v>
      </c>
      <c r="G18" s="243"/>
      <c r="H18" s="269">
        <v>78</v>
      </c>
      <c r="I18" s="244" t="s">
        <v>394</v>
      </c>
      <c r="J18" s="55"/>
      <c r="K18" s="49"/>
      <c r="L18" s="267" t="s">
        <v>397</v>
      </c>
      <c r="M18" s="207" t="s">
        <v>398</v>
      </c>
      <c r="N18" s="70">
        <v>1</v>
      </c>
      <c r="O18" s="55"/>
      <c r="P18" s="49"/>
      <c r="Q18" s="50"/>
      <c r="R18" s="55"/>
      <c r="S18" s="49"/>
      <c r="T18" s="50"/>
      <c r="U18" s="360"/>
      <c r="V18" s="209"/>
      <c r="W18" s="75"/>
      <c r="X18" s="91">
        <v>248</v>
      </c>
      <c r="Y18" s="79"/>
    </row>
    <row r="19" spans="1:25" ht="16.5" customHeight="1" x14ac:dyDescent="0.2">
      <c r="A19" s="93"/>
      <c r="B19" s="93"/>
      <c r="C19" s="94"/>
      <c r="L19" s="95"/>
      <c r="X19" s="96"/>
      <c r="Y19" s="97"/>
    </row>
    <row r="20" spans="1:25" ht="16.5" customHeight="1" x14ac:dyDescent="0.2">
      <c r="A20" s="93"/>
      <c r="B20" s="93"/>
      <c r="C20" s="94"/>
      <c r="L20" s="95"/>
      <c r="X20" s="96"/>
      <c r="Y20" s="97"/>
    </row>
    <row r="21" spans="1:25" ht="16.5" customHeight="1" x14ac:dyDescent="0.2">
      <c r="A21" s="93"/>
      <c r="B21" s="98" t="s">
        <v>2718</v>
      </c>
      <c r="C21" s="94"/>
      <c r="E21" s="81"/>
      <c r="L21" s="95"/>
      <c r="X21" s="96"/>
      <c r="Y21" s="97"/>
    </row>
    <row r="22" spans="1:25" ht="16.5" customHeight="1" x14ac:dyDescent="0.2">
      <c r="A22" s="99" t="s">
        <v>386</v>
      </c>
      <c r="B22" s="32"/>
      <c r="C22" s="100" t="s">
        <v>387</v>
      </c>
      <c r="D22" s="34"/>
      <c r="E22" s="34" t="s">
        <v>388</v>
      </c>
      <c r="F22" s="34"/>
      <c r="G22" s="34"/>
      <c r="H22" s="34"/>
      <c r="I22" s="34"/>
      <c r="J22" s="34"/>
      <c r="K22" s="34"/>
      <c r="L22" s="34"/>
      <c r="M22" s="34"/>
      <c r="N22" s="35"/>
      <c r="O22" s="34"/>
      <c r="P22" s="34"/>
      <c r="Q22" s="35"/>
      <c r="R22" s="34"/>
      <c r="S22" s="34"/>
      <c r="T22" s="35"/>
      <c r="U22" s="34"/>
      <c r="V22" s="82"/>
      <c r="W22" s="35"/>
      <c r="X22" s="36" t="s">
        <v>389</v>
      </c>
      <c r="Y22" s="33" t="s">
        <v>390</v>
      </c>
    </row>
    <row r="23" spans="1:25" ht="16.5" customHeight="1" x14ac:dyDescent="0.2">
      <c r="A23" s="37" t="s">
        <v>391</v>
      </c>
      <c r="B23" s="37" t="s">
        <v>392</v>
      </c>
      <c r="C23" s="101"/>
      <c r="D23" s="347" t="s">
        <v>452</v>
      </c>
      <c r="E23" s="348"/>
      <c r="F23" s="349"/>
      <c r="G23" s="245"/>
      <c r="H23" s="40"/>
      <c r="I23" s="40"/>
      <c r="J23" s="40"/>
      <c r="K23" s="40"/>
      <c r="L23" s="40"/>
      <c r="M23" s="40"/>
      <c r="N23" s="41"/>
      <c r="O23" s="40"/>
      <c r="P23" s="40"/>
      <c r="Q23" s="41"/>
      <c r="R23" s="40"/>
      <c r="S23" s="40"/>
      <c r="T23" s="41"/>
      <c r="U23" s="40"/>
      <c r="V23" s="201"/>
      <c r="W23" s="41"/>
      <c r="X23" s="42" t="s">
        <v>393</v>
      </c>
      <c r="Y23" s="43" t="s">
        <v>394</v>
      </c>
    </row>
    <row r="24" spans="1:25" ht="16.5" customHeight="1" x14ac:dyDescent="0.2">
      <c r="A24" s="44">
        <v>1</v>
      </c>
      <c r="B24" s="44">
        <v>9203</v>
      </c>
      <c r="C24" s="45" t="s">
        <v>6364</v>
      </c>
      <c r="D24" s="362" t="s">
        <v>605</v>
      </c>
      <c r="E24" s="353"/>
      <c r="F24" s="328"/>
      <c r="G24" s="327" t="s">
        <v>499</v>
      </c>
      <c r="H24" s="353"/>
      <c r="I24" s="328"/>
      <c r="J24" s="327" t="s">
        <v>1863</v>
      </c>
      <c r="K24" s="402"/>
      <c r="L24" s="80"/>
      <c r="M24" s="49"/>
      <c r="N24" s="50"/>
      <c r="O24" s="83" t="s">
        <v>461</v>
      </c>
      <c r="R24" s="47"/>
      <c r="T24" s="223"/>
      <c r="U24" s="47"/>
      <c r="X24" s="84">
        <v>201</v>
      </c>
      <c r="Y24" s="52" t="s">
        <v>396</v>
      </c>
    </row>
    <row r="25" spans="1:25" ht="16.5" customHeight="1" x14ac:dyDescent="0.2">
      <c r="A25" s="53">
        <v>1</v>
      </c>
      <c r="B25" s="53">
        <v>9204</v>
      </c>
      <c r="C25" s="85" t="s">
        <v>6365</v>
      </c>
      <c r="D25" s="362"/>
      <c r="E25" s="353"/>
      <c r="F25" s="328"/>
      <c r="G25" s="327"/>
      <c r="H25" s="353"/>
      <c r="I25" s="328"/>
      <c r="J25" s="337"/>
      <c r="K25" s="402"/>
      <c r="L25" s="225" t="s">
        <v>397</v>
      </c>
      <c r="M25" s="205" t="s">
        <v>398</v>
      </c>
      <c r="N25" s="58">
        <v>1</v>
      </c>
      <c r="O25" s="240" t="s">
        <v>398</v>
      </c>
      <c r="P25" s="26">
        <v>0.25</v>
      </c>
      <c r="Q25" s="353" t="s">
        <v>423</v>
      </c>
      <c r="R25" s="47"/>
      <c r="T25" s="223"/>
      <c r="U25" s="55"/>
      <c r="V25" s="229"/>
      <c r="W25" s="50"/>
      <c r="X25" s="86">
        <v>201</v>
      </c>
      <c r="Y25" s="60"/>
    </row>
    <row r="26" spans="1:25" ht="16.5" customHeight="1" x14ac:dyDescent="0.2">
      <c r="A26" s="63">
        <v>1</v>
      </c>
      <c r="B26" s="63" t="s">
        <v>2431</v>
      </c>
      <c r="C26" s="87" t="s">
        <v>6366</v>
      </c>
      <c r="D26" s="362"/>
      <c r="E26" s="353"/>
      <c r="F26" s="328"/>
      <c r="G26" s="327"/>
      <c r="H26" s="353"/>
      <c r="I26" s="328"/>
      <c r="J26" s="337"/>
      <c r="K26" s="402"/>
      <c r="L26" s="250"/>
      <c r="M26" s="69"/>
      <c r="N26" s="70"/>
      <c r="O26" s="47"/>
      <c r="Q26" s="396"/>
      <c r="R26" s="88"/>
      <c r="S26" s="109"/>
      <c r="T26" s="260"/>
      <c r="U26" s="359" t="s">
        <v>400</v>
      </c>
      <c r="V26" s="208" t="s">
        <v>398</v>
      </c>
      <c r="W26" s="67">
        <v>0.7</v>
      </c>
      <c r="X26" s="91">
        <v>140</v>
      </c>
      <c r="Y26" s="72"/>
    </row>
    <row r="27" spans="1:25" ht="16.5" customHeight="1" x14ac:dyDescent="0.2">
      <c r="A27" s="63">
        <v>1</v>
      </c>
      <c r="B27" s="63" t="s">
        <v>2432</v>
      </c>
      <c r="C27" s="87" t="s">
        <v>6367</v>
      </c>
      <c r="D27" s="102"/>
      <c r="E27" s="261">
        <v>106</v>
      </c>
      <c r="F27" s="235" t="s">
        <v>394</v>
      </c>
      <c r="G27" s="102"/>
      <c r="H27" s="261">
        <v>91</v>
      </c>
      <c r="I27" s="235" t="s">
        <v>394</v>
      </c>
      <c r="J27" s="240" t="s">
        <v>398</v>
      </c>
      <c r="K27" s="223">
        <v>0.9</v>
      </c>
      <c r="L27" s="267" t="s">
        <v>397</v>
      </c>
      <c r="M27" s="207" t="s">
        <v>398</v>
      </c>
      <c r="N27" s="70">
        <v>1</v>
      </c>
      <c r="O27" s="47"/>
      <c r="R27" s="88"/>
      <c r="S27" s="109"/>
      <c r="T27" s="260"/>
      <c r="U27" s="360"/>
      <c r="V27" s="209"/>
      <c r="W27" s="75"/>
      <c r="X27" s="91">
        <v>140</v>
      </c>
      <c r="Y27" s="72"/>
    </row>
    <row r="28" spans="1:25" ht="16.5" customHeight="1" x14ac:dyDescent="0.2">
      <c r="A28" s="53">
        <v>1</v>
      </c>
      <c r="B28" s="53">
        <v>9205</v>
      </c>
      <c r="C28" s="85" t="s">
        <v>6368</v>
      </c>
      <c r="D28" s="47"/>
      <c r="G28" s="361" t="s">
        <v>478</v>
      </c>
      <c r="H28" s="352"/>
      <c r="I28" s="326"/>
      <c r="J28" s="47"/>
      <c r="L28" s="249"/>
      <c r="M28" s="57"/>
      <c r="N28" s="58"/>
      <c r="O28" s="47"/>
      <c r="R28" s="47"/>
      <c r="T28" s="223"/>
      <c r="U28" s="77"/>
      <c r="V28" s="231"/>
      <c r="W28" s="61"/>
      <c r="X28" s="86">
        <v>271</v>
      </c>
      <c r="Y28" s="60"/>
    </row>
    <row r="29" spans="1:25" ht="16.5" customHeight="1" x14ac:dyDescent="0.2">
      <c r="A29" s="53">
        <v>1</v>
      </c>
      <c r="B29" s="53">
        <v>9206</v>
      </c>
      <c r="C29" s="85" t="s">
        <v>6369</v>
      </c>
      <c r="D29" s="47"/>
      <c r="G29" s="362"/>
      <c r="H29" s="353"/>
      <c r="I29" s="328"/>
      <c r="J29" s="47"/>
      <c r="L29" s="268" t="s">
        <v>397</v>
      </c>
      <c r="M29" s="205" t="s">
        <v>398</v>
      </c>
      <c r="N29" s="58">
        <v>1</v>
      </c>
      <c r="O29" s="47"/>
      <c r="R29" s="47"/>
      <c r="T29" s="223"/>
      <c r="U29" s="55"/>
      <c r="V29" s="229"/>
      <c r="W29" s="49"/>
      <c r="X29" s="86">
        <v>271</v>
      </c>
      <c r="Y29" s="60"/>
    </row>
    <row r="30" spans="1:25" ht="16.5" customHeight="1" x14ac:dyDescent="0.2">
      <c r="A30" s="63">
        <v>1</v>
      </c>
      <c r="B30" s="63" t="s">
        <v>2433</v>
      </c>
      <c r="C30" s="87" t="s">
        <v>6370</v>
      </c>
      <c r="D30" s="47"/>
      <c r="G30" s="362"/>
      <c r="H30" s="353"/>
      <c r="I30" s="328"/>
      <c r="J30" s="47"/>
      <c r="L30" s="250"/>
      <c r="M30" s="69"/>
      <c r="N30" s="70"/>
      <c r="O30" s="47"/>
      <c r="R30" s="88"/>
      <c r="S30" s="109"/>
      <c r="T30" s="260"/>
      <c r="U30" s="359" t="s">
        <v>400</v>
      </c>
      <c r="V30" s="208" t="s">
        <v>398</v>
      </c>
      <c r="W30" s="67">
        <v>0.7</v>
      </c>
      <c r="X30" s="91">
        <v>189</v>
      </c>
      <c r="Y30" s="72"/>
    </row>
    <row r="31" spans="1:25" ht="16.5" customHeight="1" x14ac:dyDescent="0.2">
      <c r="A31" s="63">
        <v>1</v>
      </c>
      <c r="B31" s="63" t="s">
        <v>2434</v>
      </c>
      <c r="C31" s="87" t="s">
        <v>6371</v>
      </c>
      <c r="D31" s="47"/>
      <c r="G31" s="47"/>
      <c r="H31" s="261">
        <v>169</v>
      </c>
      <c r="I31" s="235" t="s">
        <v>394</v>
      </c>
      <c r="J31" s="47"/>
      <c r="L31" s="267" t="s">
        <v>397</v>
      </c>
      <c r="M31" s="207" t="s">
        <v>398</v>
      </c>
      <c r="N31" s="70">
        <v>1</v>
      </c>
      <c r="O31" s="47"/>
      <c r="R31" s="88"/>
      <c r="S31" s="109"/>
      <c r="T31" s="260"/>
      <c r="U31" s="360"/>
      <c r="V31" s="209"/>
      <c r="W31" s="75"/>
      <c r="X31" s="91">
        <v>189</v>
      </c>
      <c r="Y31" s="72"/>
    </row>
    <row r="32" spans="1:25" ht="16.5" customHeight="1" x14ac:dyDescent="0.2">
      <c r="A32" s="53">
        <v>1</v>
      </c>
      <c r="B32" s="53">
        <v>9207</v>
      </c>
      <c r="C32" s="85" t="s">
        <v>6372</v>
      </c>
      <c r="D32" s="361" t="s">
        <v>800</v>
      </c>
      <c r="E32" s="352"/>
      <c r="F32" s="326"/>
      <c r="G32" s="325" t="s">
        <v>499</v>
      </c>
      <c r="H32" s="352"/>
      <c r="I32" s="326"/>
      <c r="J32" s="47"/>
      <c r="L32" s="249"/>
      <c r="M32" s="57"/>
      <c r="N32" s="58"/>
      <c r="O32" s="47"/>
      <c r="R32" s="47"/>
      <c r="T32" s="223"/>
      <c r="U32" s="77"/>
      <c r="V32" s="231"/>
      <c r="W32" s="61"/>
      <c r="X32" s="86">
        <v>291</v>
      </c>
      <c r="Y32" s="60"/>
    </row>
    <row r="33" spans="1:25" ht="16.5" customHeight="1" x14ac:dyDescent="0.2">
      <c r="A33" s="53">
        <v>1</v>
      </c>
      <c r="B33" s="53">
        <v>9208</v>
      </c>
      <c r="C33" s="85" t="s">
        <v>6373</v>
      </c>
      <c r="D33" s="362"/>
      <c r="E33" s="353"/>
      <c r="F33" s="328"/>
      <c r="G33" s="327"/>
      <c r="H33" s="353"/>
      <c r="I33" s="328"/>
      <c r="J33" s="47"/>
      <c r="L33" s="268" t="s">
        <v>397</v>
      </c>
      <c r="M33" s="205" t="s">
        <v>398</v>
      </c>
      <c r="N33" s="58">
        <v>1</v>
      </c>
      <c r="O33" s="47"/>
      <c r="R33" s="47"/>
      <c r="T33" s="223"/>
      <c r="U33" s="55"/>
      <c r="V33" s="229"/>
      <c r="W33" s="49"/>
      <c r="X33" s="86">
        <v>291</v>
      </c>
      <c r="Y33" s="60"/>
    </row>
    <row r="34" spans="1:25" ht="16.5" customHeight="1" x14ac:dyDescent="0.2">
      <c r="A34" s="63">
        <v>1</v>
      </c>
      <c r="B34" s="63" t="s">
        <v>2435</v>
      </c>
      <c r="C34" s="87" t="s">
        <v>6374</v>
      </c>
      <c r="D34" s="362"/>
      <c r="E34" s="353"/>
      <c r="F34" s="328"/>
      <c r="G34" s="327"/>
      <c r="H34" s="353"/>
      <c r="I34" s="328"/>
      <c r="J34" s="47"/>
      <c r="L34" s="250"/>
      <c r="M34" s="69"/>
      <c r="N34" s="70"/>
      <c r="O34" s="47"/>
      <c r="R34" s="88"/>
      <c r="S34" s="109"/>
      <c r="T34" s="260"/>
      <c r="U34" s="359" t="s">
        <v>400</v>
      </c>
      <c r="V34" s="208" t="s">
        <v>398</v>
      </c>
      <c r="W34" s="67">
        <v>0.7</v>
      </c>
      <c r="X34" s="91">
        <v>204</v>
      </c>
      <c r="Y34" s="72"/>
    </row>
    <row r="35" spans="1:25" ht="16.5" customHeight="1" x14ac:dyDescent="0.2">
      <c r="A35" s="63">
        <v>1</v>
      </c>
      <c r="B35" s="63" t="s">
        <v>2436</v>
      </c>
      <c r="C35" s="87" t="s">
        <v>6375</v>
      </c>
      <c r="D35" s="243"/>
      <c r="E35" s="269">
        <v>197</v>
      </c>
      <c r="F35" s="244" t="s">
        <v>394</v>
      </c>
      <c r="G35" s="243"/>
      <c r="H35" s="269">
        <v>78</v>
      </c>
      <c r="I35" s="244" t="s">
        <v>394</v>
      </c>
      <c r="J35" s="55"/>
      <c r="K35" s="49"/>
      <c r="L35" s="267" t="s">
        <v>397</v>
      </c>
      <c r="M35" s="207" t="s">
        <v>398</v>
      </c>
      <c r="N35" s="70">
        <v>1</v>
      </c>
      <c r="O35" s="55"/>
      <c r="P35" s="49"/>
      <c r="Q35" s="50"/>
      <c r="R35" s="73"/>
      <c r="S35" s="74"/>
      <c r="T35" s="255"/>
      <c r="U35" s="360"/>
      <c r="V35" s="209"/>
      <c r="W35" s="75"/>
      <c r="X35" s="91">
        <v>204</v>
      </c>
      <c r="Y35" s="79"/>
    </row>
    <row r="36" spans="1:25" ht="16.5" customHeight="1" x14ac:dyDescent="0.2">
      <c r="A36" s="93"/>
      <c r="B36" s="93"/>
      <c r="C36" s="94"/>
      <c r="L36" s="95"/>
      <c r="X36" s="96"/>
      <c r="Y36" s="97"/>
    </row>
    <row r="37" spans="1:25" ht="16.5" customHeight="1" x14ac:dyDescent="0.2">
      <c r="A37" s="93"/>
      <c r="B37" s="93"/>
      <c r="C37" s="94"/>
      <c r="L37" s="95"/>
      <c r="X37" s="96"/>
      <c r="Y37" s="97"/>
    </row>
    <row r="38" spans="1:25" ht="16.5" customHeight="1" x14ac:dyDescent="0.2">
      <c r="A38" s="93"/>
      <c r="B38" s="98" t="s">
        <v>2719</v>
      </c>
      <c r="C38" s="94"/>
      <c r="E38" s="81"/>
      <c r="L38" s="95"/>
      <c r="X38" s="96"/>
      <c r="Y38" s="97"/>
    </row>
    <row r="39" spans="1:25" ht="16.5" customHeight="1" x14ac:dyDescent="0.2">
      <c r="A39" s="99" t="s">
        <v>386</v>
      </c>
      <c r="B39" s="32"/>
      <c r="C39" s="100" t="s">
        <v>387</v>
      </c>
      <c r="D39" s="224"/>
      <c r="E39" s="34" t="s">
        <v>388</v>
      </c>
      <c r="F39" s="34"/>
      <c r="G39" s="34"/>
      <c r="H39" s="34"/>
      <c r="I39" s="34"/>
      <c r="J39" s="34"/>
      <c r="K39" s="34"/>
      <c r="L39" s="34"/>
      <c r="M39" s="34"/>
      <c r="N39" s="35"/>
      <c r="O39" s="34"/>
      <c r="P39" s="34"/>
      <c r="Q39" s="35"/>
      <c r="R39" s="34"/>
      <c r="S39" s="34"/>
      <c r="T39" s="35"/>
      <c r="U39" s="34"/>
      <c r="V39" s="82"/>
      <c r="W39" s="35"/>
      <c r="X39" s="36" t="s">
        <v>389</v>
      </c>
      <c r="Y39" s="33" t="s">
        <v>390</v>
      </c>
    </row>
    <row r="40" spans="1:25" ht="16.5" customHeight="1" x14ac:dyDescent="0.2">
      <c r="A40" s="37" t="s">
        <v>391</v>
      </c>
      <c r="B40" s="37" t="s">
        <v>392</v>
      </c>
      <c r="C40" s="101"/>
      <c r="D40" s="144"/>
      <c r="E40" s="40"/>
      <c r="F40" s="40"/>
      <c r="G40" s="262"/>
      <c r="H40" s="166" t="s">
        <v>452</v>
      </c>
      <c r="I40" s="32"/>
      <c r="J40" s="40"/>
      <c r="K40" s="40"/>
      <c r="L40" s="40"/>
      <c r="M40" s="40"/>
      <c r="N40" s="41"/>
      <c r="O40" s="40"/>
      <c r="P40" s="40"/>
      <c r="Q40" s="41"/>
      <c r="R40" s="40"/>
      <c r="S40" s="40"/>
      <c r="T40" s="41"/>
      <c r="U40" s="40"/>
      <c r="V40" s="201"/>
      <c r="W40" s="41"/>
      <c r="X40" s="42" t="s">
        <v>393</v>
      </c>
      <c r="Y40" s="43" t="s">
        <v>394</v>
      </c>
    </row>
    <row r="41" spans="1:25" ht="16.5" customHeight="1" x14ac:dyDescent="0.2">
      <c r="A41" s="44">
        <v>1</v>
      </c>
      <c r="B41" s="44">
        <v>9209</v>
      </c>
      <c r="C41" s="45" t="s">
        <v>6376</v>
      </c>
      <c r="D41" s="362" t="s">
        <v>844</v>
      </c>
      <c r="E41" s="353"/>
      <c r="F41" s="328"/>
      <c r="G41" s="327" t="s">
        <v>504</v>
      </c>
      <c r="H41" s="353"/>
      <c r="I41" s="328"/>
      <c r="J41" s="327" t="s">
        <v>1863</v>
      </c>
      <c r="K41" s="402"/>
      <c r="L41" s="80"/>
      <c r="M41" s="49"/>
      <c r="N41" s="50"/>
      <c r="O41" s="47"/>
      <c r="Q41" s="223"/>
      <c r="R41" s="23" t="s">
        <v>465</v>
      </c>
      <c r="T41" s="223"/>
      <c r="U41" s="47"/>
      <c r="X41" s="84">
        <v>198</v>
      </c>
      <c r="Y41" s="52" t="s">
        <v>396</v>
      </c>
    </row>
    <row r="42" spans="1:25" ht="16.5" customHeight="1" x14ac:dyDescent="0.2">
      <c r="A42" s="53">
        <v>1</v>
      </c>
      <c r="B42" s="53">
        <v>9210</v>
      </c>
      <c r="C42" s="85" t="s">
        <v>6377</v>
      </c>
      <c r="D42" s="362"/>
      <c r="E42" s="353"/>
      <c r="F42" s="328"/>
      <c r="G42" s="327"/>
      <c r="H42" s="353"/>
      <c r="I42" s="328"/>
      <c r="J42" s="337"/>
      <c r="K42" s="402"/>
      <c r="L42" s="225" t="s">
        <v>397</v>
      </c>
      <c r="M42" s="205" t="s">
        <v>398</v>
      </c>
      <c r="N42" s="58">
        <v>1</v>
      </c>
      <c r="O42" s="47"/>
      <c r="Q42" s="223"/>
      <c r="R42" s="270" t="s">
        <v>398</v>
      </c>
      <c r="S42" s="26">
        <v>0.25</v>
      </c>
      <c r="T42" s="328" t="s">
        <v>423</v>
      </c>
      <c r="U42" s="55"/>
      <c r="V42" s="229"/>
      <c r="W42" s="50"/>
      <c r="X42" s="86">
        <v>198</v>
      </c>
      <c r="Y42" s="60"/>
    </row>
    <row r="43" spans="1:25" ht="16.5" customHeight="1" x14ac:dyDescent="0.2">
      <c r="A43" s="63">
        <v>1</v>
      </c>
      <c r="B43" s="63" t="s">
        <v>2437</v>
      </c>
      <c r="C43" s="87" t="s">
        <v>6378</v>
      </c>
      <c r="D43" s="362"/>
      <c r="E43" s="353"/>
      <c r="F43" s="328"/>
      <c r="G43" s="327"/>
      <c r="H43" s="353"/>
      <c r="I43" s="328"/>
      <c r="J43" s="337"/>
      <c r="K43" s="402"/>
      <c r="L43" s="250"/>
      <c r="M43" s="69"/>
      <c r="N43" s="70"/>
      <c r="O43" s="88"/>
      <c r="P43" s="109"/>
      <c r="Q43" s="260"/>
      <c r="T43" s="390"/>
      <c r="U43" s="359" t="s">
        <v>400</v>
      </c>
      <c r="V43" s="208" t="s">
        <v>398</v>
      </c>
      <c r="W43" s="67">
        <v>0.7</v>
      </c>
      <c r="X43" s="91">
        <v>139</v>
      </c>
      <c r="Y43" s="72"/>
    </row>
    <row r="44" spans="1:25" ht="16.5" customHeight="1" x14ac:dyDescent="0.2">
      <c r="A44" s="63">
        <v>1</v>
      </c>
      <c r="B44" s="63" t="s">
        <v>2438</v>
      </c>
      <c r="C44" s="87" t="s">
        <v>6379</v>
      </c>
      <c r="D44" s="102"/>
      <c r="E44" s="261">
        <v>106</v>
      </c>
      <c r="F44" s="235" t="s">
        <v>394</v>
      </c>
      <c r="G44" s="102"/>
      <c r="H44" s="261">
        <v>91</v>
      </c>
      <c r="I44" s="235" t="s">
        <v>394</v>
      </c>
      <c r="J44" s="240" t="s">
        <v>398</v>
      </c>
      <c r="K44" s="223">
        <v>0.9</v>
      </c>
      <c r="L44" s="267" t="s">
        <v>397</v>
      </c>
      <c r="M44" s="207" t="s">
        <v>398</v>
      </c>
      <c r="N44" s="70">
        <v>1</v>
      </c>
      <c r="O44" s="88"/>
      <c r="P44" s="109"/>
      <c r="Q44" s="260"/>
      <c r="T44" s="223"/>
      <c r="U44" s="360"/>
      <c r="V44" s="209"/>
      <c r="W44" s="75"/>
      <c r="X44" s="91">
        <v>139</v>
      </c>
      <c r="Y44" s="72"/>
    </row>
    <row r="45" spans="1:25" ht="16.5" customHeight="1" x14ac:dyDescent="0.2">
      <c r="A45" s="53">
        <v>1</v>
      </c>
      <c r="B45" s="53">
        <v>9211</v>
      </c>
      <c r="C45" s="85" t="s">
        <v>6380</v>
      </c>
      <c r="D45" s="47"/>
      <c r="G45" s="361" t="s">
        <v>505</v>
      </c>
      <c r="H45" s="352"/>
      <c r="I45" s="326"/>
      <c r="J45" s="47"/>
      <c r="L45" s="249"/>
      <c r="M45" s="57"/>
      <c r="N45" s="58"/>
      <c r="O45" s="47"/>
      <c r="Q45" s="223"/>
      <c r="U45" s="77"/>
      <c r="V45" s="231"/>
      <c r="W45" s="61"/>
      <c r="X45" s="86">
        <v>285</v>
      </c>
      <c r="Y45" s="60"/>
    </row>
    <row r="46" spans="1:25" ht="16.5" customHeight="1" x14ac:dyDescent="0.2">
      <c r="A46" s="53">
        <v>1</v>
      </c>
      <c r="B46" s="53">
        <v>9212</v>
      </c>
      <c r="C46" s="85" t="s">
        <v>6381</v>
      </c>
      <c r="D46" s="47"/>
      <c r="G46" s="362"/>
      <c r="H46" s="353"/>
      <c r="I46" s="328"/>
      <c r="J46" s="47"/>
      <c r="L46" s="268" t="s">
        <v>397</v>
      </c>
      <c r="M46" s="205" t="s">
        <v>398</v>
      </c>
      <c r="N46" s="58">
        <v>1</v>
      </c>
      <c r="O46" s="47"/>
      <c r="Q46" s="223"/>
      <c r="U46" s="55"/>
      <c r="V46" s="229"/>
      <c r="W46" s="49"/>
      <c r="X46" s="86">
        <v>285</v>
      </c>
      <c r="Y46" s="60"/>
    </row>
    <row r="47" spans="1:25" ht="16.5" customHeight="1" x14ac:dyDescent="0.2">
      <c r="A47" s="63">
        <v>1</v>
      </c>
      <c r="B47" s="63" t="s">
        <v>2439</v>
      </c>
      <c r="C47" s="87" t="s">
        <v>6382</v>
      </c>
      <c r="D47" s="47"/>
      <c r="G47" s="362"/>
      <c r="H47" s="353"/>
      <c r="I47" s="328"/>
      <c r="J47" s="47"/>
      <c r="L47" s="250"/>
      <c r="M47" s="69"/>
      <c r="N47" s="70"/>
      <c r="O47" s="88"/>
      <c r="P47" s="109"/>
      <c r="Q47" s="260"/>
      <c r="U47" s="359" t="s">
        <v>400</v>
      </c>
      <c r="V47" s="208" t="s">
        <v>398</v>
      </c>
      <c r="W47" s="67">
        <v>0.7</v>
      </c>
      <c r="X47" s="91">
        <v>200</v>
      </c>
      <c r="Y47" s="72"/>
    </row>
    <row r="48" spans="1:25" ht="16.5" customHeight="1" x14ac:dyDescent="0.2">
      <c r="A48" s="63">
        <v>1</v>
      </c>
      <c r="B48" s="63" t="s">
        <v>2440</v>
      </c>
      <c r="C48" s="87" t="s">
        <v>6383</v>
      </c>
      <c r="D48" s="47"/>
      <c r="G48" s="47"/>
      <c r="H48" s="261">
        <v>169</v>
      </c>
      <c r="I48" s="235" t="s">
        <v>394</v>
      </c>
      <c r="J48" s="47"/>
      <c r="L48" s="267" t="s">
        <v>397</v>
      </c>
      <c r="M48" s="207" t="s">
        <v>398</v>
      </c>
      <c r="N48" s="70">
        <v>1</v>
      </c>
      <c r="O48" s="88"/>
      <c r="P48" s="109"/>
      <c r="Q48" s="260"/>
      <c r="U48" s="360"/>
      <c r="V48" s="209"/>
      <c r="W48" s="75"/>
      <c r="X48" s="91">
        <v>200</v>
      </c>
      <c r="Y48" s="72"/>
    </row>
    <row r="49" spans="1:25" ht="16.5" customHeight="1" x14ac:dyDescent="0.2">
      <c r="A49" s="53">
        <v>1</v>
      </c>
      <c r="B49" s="53">
        <v>9213</v>
      </c>
      <c r="C49" s="85" t="s">
        <v>6384</v>
      </c>
      <c r="D49" s="361" t="s">
        <v>866</v>
      </c>
      <c r="E49" s="352"/>
      <c r="F49" s="326"/>
      <c r="G49" s="325" t="s">
        <v>504</v>
      </c>
      <c r="H49" s="352"/>
      <c r="I49" s="326"/>
      <c r="J49" s="47"/>
      <c r="L49" s="249"/>
      <c r="M49" s="57"/>
      <c r="N49" s="58"/>
      <c r="O49" s="47"/>
      <c r="Q49" s="223"/>
      <c r="U49" s="77"/>
      <c r="V49" s="231"/>
      <c r="W49" s="61"/>
      <c r="X49" s="86">
        <v>265</v>
      </c>
      <c r="Y49" s="60"/>
    </row>
    <row r="50" spans="1:25" ht="16.5" customHeight="1" x14ac:dyDescent="0.2">
      <c r="A50" s="53">
        <v>1</v>
      </c>
      <c r="B50" s="53">
        <v>9214</v>
      </c>
      <c r="C50" s="85" t="s">
        <v>6385</v>
      </c>
      <c r="D50" s="362"/>
      <c r="E50" s="353"/>
      <c r="F50" s="328"/>
      <c r="G50" s="327"/>
      <c r="H50" s="353"/>
      <c r="I50" s="328"/>
      <c r="J50" s="47"/>
      <c r="L50" s="268" t="s">
        <v>397</v>
      </c>
      <c r="M50" s="205" t="s">
        <v>398</v>
      </c>
      <c r="N50" s="58">
        <v>1</v>
      </c>
      <c r="O50" s="47"/>
      <c r="Q50" s="223"/>
      <c r="U50" s="55"/>
      <c r="V50" s="229"/>
      <c r="W50" s="49"/>
      <c r="X50" s="86">
        <v>265</v>
      </c>
      <c r="Y50" s="60"/>
    </row>
    <row r="51" spans="1:25" ht="16.5" customHeight="1" x14ac:dyDescent="0.2">
      <c r="A51" s="63">
        <v>1</v>
      </c>
      <c r="B51" s="63" t="s">
        <v>2441</v>
      </c>
      <c r="C51" s="87" t="s">
        <v>6386</v>
      </c>
      <c r="D51" s="362"/>
      <c r="E51" s="353"/>
      <c r="F51" s="328"/>
      <c r="G51" s="327"/>
      <c r="H51" s="353"/>
      <c r="I51" s="328"/>
      <c r="J51" s="47"/>
      <c r="L51" s="250"/>
      <c r="M51" s="69"/>
      <c r="N51" s="70"/>
      <c r="O51" s="88"/>
      <c r="P51" s="109"/>
      <c r="Q51" s="260"/>
      <c r="U51" s="359" t="s">
        <v>400</v>
      </c>
      <c r="V51" s="208" t="s">
        <v>398</v>
      </c>
      <c r="W51" s="67">
        <v>0.7</v>
      </c>
      <c r="X51" s="91">
        <v>186</v>
      </c>
      <c r="Y51" s="72"/>
    </row>
    <row r="52" spans="1:25" ht="16.5" customHeight="1" x14ac:dyDescent="0.2">
      <c r="A52" s="63">
        <v>1</v>
      </c>
      <c r="B52" s="63" t="s">
        <v>2442</v>
      </c>
      <c r="C52" s="87" t="s">
        <v>6387</v>
      </c>
      <c r="D52" s="243"/>
      <c r="E52" s="269">
        <v>197</v>
      </c>
      <c r="F52" s="244" t="s">
        <v>394</v>
      </c>
      <c r="G52" s="243"/>
      <c r="H52" s="269">
        <v>78</v>
      </c>
      <c r="I52" s="244" t="s">
        <v>394</v>
      </c>
      <c r="J52" s="55"/>
      <c r="K52" s="49"/>
      <c r="L52" s="267" t="s">
        <v>397</v>
      </c>
      <c r="M52" s="207" t="s">
        <v>398</v>
      </c>
      <c r="N52" s="70">
        <v>1</v>
      </c>
      <c r="O52" s="73"/>
      <c r="P52" s="74"/>
      <c r="Q52" s="255"/>
      <c r="R52" s="49"/>
      <c r="S52" s="49"/>
      <c r="T52" s="50"/>
      <c r="U52" s="360"/>
      <c r="V52" s="209"/>
      <c r="W52" s="75"/>
      <c r="X52" s="91">
        <v>186</v>
      </c>
      <c r="Y52" s="79"/>
    </row>
    <row r="53" spans="1:25" ht="16.5" customHeight="1" x14ac:dyDescent="0.2">
      <c r="A53" s="93"/>
      <c r="B53" s="93"/>
      <c r="C53" s="94"/>
      <c r="L53" s="95"/>
      <c r="X53" s="96"/>
      <c r="Y53" s="97"/>
    </row>
    <row r="54" spans="1:25" ht="16.5" customHeight="1" x14ac:dyDescent="0.2">
      <c r="A54" s="93"/>
      <c r="B54" s="93"/>
      <c r="C54" s="94"/>
      <c r="L54" s="95"/>
      <c r="X54" s="96"/>
      <c r="Y54" s="97"/>
    </row>
    <row r="55" spans="1:25" ht="16.5" customHeight="1" x14ac:dyDescent="0.2">
      <c r="A55" s="93"/>
      <c r="B55" s="98" t="s">
        <v>6746</v>
      </c>
      <c r="C55" s="94"/>
      <c r="E55" s="81"/>
      <c r="L55" s="95"/>
      <c r="X55" s="96"/>
      <c r="Y55" s="97"/>
    </row>
    <row r="56" spans="1:25" ht="16.5" customHeight="1" x14ac:dyDescent="0.2">
      <c r="A56" s="99" t="s">
        <v>386</v>
      </c>
      <c r="B56" s="32"/>
      <c r="C56" s="100" t="s">
        <v>387</v>
      </c>
      <c r="D56" s="34"/>
      <c r="E56" s="34" t="s">
        <v>388</v>
      </c>
      <c r="F56" s="34"/>
      <c r="G56" s="34"/>
      <c r="H56" s="34"/>
      <c r="I56" s="34"/>
      <c r="J56" s="34"/>
      <c r="K56" s="34"/>
      <c r="L56" s="34"/>
      <c r="M56" s="34"/>
      <c r="N56" s="35"/>
      <c r="O56" s="34"/>
      <c r="P56" s="34"/>
      <c r="Q56" s="35"/>
      <c r="R56" s="34"/>
      <c r="S56" s="34"/>
      <c r="T56" s="35"/>
      <c r="U56" s="34"/>
      <c r="V56" s="82"/>
      <c r="W56" s="35"/>
      <c r="X56" s="36" t="s">
        <v>389</v>
      </c>
      <c r="Y56" s="33" t="s">
        <v>390</v>
      </c>
    </row>
    <row r="57" spans="1:25" ht="16.5" customHeight="1" x14ac:dyDescent="0.2">
      <c r="A57" s="37" t="s">
        <v>391</v>
      </c>
      <c r="B57" s="37" t="s">
        <v>392</v>
      </c>
      <c r="C57" s="101"/>
      <c r="D57" s="99"/>
      <c r="E57" s="166" t="s">
        <v>452</v>
      </c>
      <c r="F57" s="166"/>
      <c r="G57" s="99"/>
      <c r="H57" s="166" t="s">
        <v>453</v>
      </c>
      <c r="I57" s="32"/>
      <c r="J57" s="40"/>
      <c r="K57" s="40"/>
      <c r="L57" s="40"/>
      <c r="M57" s="40"/>
      <c r="N57" s="41"/>
      <c r="O57" s="40"/>
      <c r="P57" s="40"/>
      <c r="Q57" s="41"/>
      <c r="R57" s="40"/>
      <c r="S57" s="40"/>
      <c r="T57" s="41"/>
      <c r="U57" s="40"/>
      <c r="V57" s="201"/>
      <c r="W57" s="41"/>
      <c r="X57" s="42" t="s">
        <v>393</v>
      </c>
      <c r="Y57" s="43" t="s">
        <v>394</v>
      </c>
    </row>
    <row r="58" spans="1:25" ht="16.5" customHeight="1" x14ac:dyDescent="0.2">
      <c r="A58" s="44">
        <v>1</v>
      </c>
      <c r="B58" s="44">
        <v>9215</v>
      </c>
      <c r="C58" s="45" t="s">
        <v>6388</v>
      </c>
      <c r="D58" s="362" t="s">
        <v>915</v>
      </c>
      <c r="E58" s="353"/>
      <c r="F58" s="328"/>
      <c r="G58" s="327" t="s">
        <v>474</v>
      </c>
      <c r="H58" s="353"/>
      <c r="I58" s="328"/>
      <c r="J58" s="327" t="s">
        <v>1863</v>
      </c>
      <c r="K58" s="402"/>
      <c r="L58" s="80"/>
      <c r="M58" s="49"/>
      <c r="N58" s="50"/>
      <c r="O58" s="83" t="s">
        <v>465</v>
      </c>
      <c r="Q58" s="223"/>
      <c r="R58" s="83" t="s">
        <v>468</v>
      </c>
      <c r="T58" s="223"/>
      <c r="U58" s="47"/>
      <c r="X58" s="103">
        <v>242</v>
      </c>
      <c r="Y58" s="52" t="s">
        <v>396</v>
      </c>
    </row>
    <row r="59" spans="1:25" ht="16.5" customHeight="1" x14ac:dyDescent="0.2">
      <c r="A59" s="53">
        <v>1</v>
      </c>
      <c r="B59" s="53">
        <v>9216</v>
      </c>
      <c r="C59" s="85" t="s">
        <v>6389</v>
      </c>
      <c r="D59" s="362"/>
      <c r="E59" s="353"/>
      <c r="F59" s="328"/>
      <c r="G59" s="327"/>
      <c r="H59" s="353"/>
      <c r="I59" s="328"/>
      <c r="J59" s="337"/>
      <c r="K59" s="402"/>
      <c r="L59" s="225" t="s">
        <v>397</v>
      </c>
      <c r="M59" s="205" t="s">
        <v>398</v>
      </c>
      <c r="N59" s="58">
        <v>1</v>
      </c>
      <c r="O59" s="240" t="s">
        <v>398</v>
      </c>
      <c r="P59" s="26">
        <v>0.25</v>
      </c>
      <c r="Q59" s="328" t="s">
        <v>423</v>
      </c>
      <c r="R59" s="240" t="s">
        <v>398</v>
      </c>
      <c r="S59" s="26">
        <v>0.5</v>
      </c>
      <c r="T59" s="328" t="s">
        <v>423</v>
      </c>
      <c r="U59" s="55"/>
      <c r="V59" s="229"/>
      <c r="W59" s="50"/>
      <c r="X59" s="104">
        <v>242</v>
      </c>
      <c r="Y59" s="60"/>
    </row>
    <row r="60" spans="1:25" ht="16.5" customHeight="1" x14ac:dyDescent="0.2">
      <c r="A60" s="63">
        <v>1</v>
      </c>
      <c r="B60" s="63" t="s">
        <v>2443</v>
      </c>
      <c r="C60" s="87" t="s">
        <v>6390</v>
      </c>
      <c r="D60" s="362"/>
      <c r="E60" s="353"/>
      <c r="F60" s="328"/>
      <c r="G60" s="327"/>
      <c r="H60" s="353"/>
      <c r="I60" s="328"/>
      <c r="J60" s="337"/>
      <c r="K60" s="402"/>
      <c r="L60" s="250"/>
      <c r="M60" s="69"/>
      <c r="N60" s="70"/>
      <c r="O60" s="47"/>
      <c r="Q60" s="390"/>
      <c r="R60" s="47"/>
      <c r="T60" s="390"/>
      <c r="U60" s="359" t="s">
        <v>400</v>
      </c>
      <c r="V60" s="208" t="s">
        <v>398</v>
      </c>
      <c r="W60" s="67">
        <v>0.7</v>
      </c>
      <c r="X60" s="105">
        <v>169</v>
      </c>
      <c r="Y60" s="72"/>
    </row>
    <row r="61" spans="1:25" ht="16.5" customHeight="1" x14ac:dyDescent="0.2">
      <c r="A61" s="63">
        <v>1</v>
      </c>
      <c r="B61" s="63" t="s">
        <v>2444</v>
      </c>
      <c r="C61" s="87" t="s">
        <v>6391</v>
      </c>
      <c r="D61" s="102"/>
      <c r="E61" s="261">
        <v>106</v>
      </c>
      <c r="F61" s="235" t="s">
        <v>394</v>
      </c>
      <c r="G61" s="102"/>
      <c r="H61" s="261">
        <v>91</v>
      </c>
      <c r="I61" s="235" t="s">
        <v>394</v>
      </c>
      <c r="J61" s="240" t="s">
        <v>398</v>
      </c>
      <c r="K61" s="223">
        <v>0.9</v>
      </c>
      <c r="L61" s="267" t="s">
        <v>397</v>
      </c>
      <c r="M61" s="207" t="s">
        <v>398</v>
      </c>
      <c r="N61" s="70">
        <v>1</v>
      </c>
      <c r="O61" s="47"/>
      <c r="Q61" s="223"/>
      <c r="R61" s="47"/>
      <c r="T61" s="223"/>
      <c r="U61" s="360"/>
      <c r="V61" s="209"/>
      <c r="W61" s="75"/>
      <c r="X61" s="105">
        <v>169</v>
      </c>
      <c r="Y61" s="72"/>
    </row>
    <row r="62" spans="1:25" ht="16.5" customHeight="1" x14ac:dyDescent="0.2">
      <c r="A62" s="53">
        <v>1</v>
      </c>
      <c r="B62" s="53">
        <v>9217</v>
      </c>
      <c r="C62" s="85" t="s">
        <v>6392</v>
      </c>
      <c r="D62" s="47"/>
      <c r="G62" s="361" t="s">
        <v>512</v>
      </c>
      <c r="H62" s="352"/>
      <c r="I62" s="326"/>
      <c r="J62" s="47"/>
      <c r="L62" s="249"/>
      <c r="M62" s="57"/>
      <c r="N62" s="58"/>
      <c r="O62" s="47"/>
      <c r="R62" s="47"/>
      <c r="U62" s="77"/>
      <c r="V62" s="231"/>
      <c r="W62" s="61"/>
      <c r="X62" s="104">
        <v>347</v>
      </c>
      <c r="Y62" s="60"/>
    </row>
    <row r="63" spans="1:25" ht="16.5" customHeight="1" x14ac:dyDescent="0.2">
      <c r="A63" s="53">
        <v>1</v>
      </c>
      <c r="B63" s="53">
        <v>9218</v>
      </c>
      <c r="C63" s="85" t="s">
        <v>6393</v>
      </c>
      <c r="D63" s="47"/>
      <c r="G63" s="362"/>
      <c r="H63" s="353"/>
      <c r="I63" s="328"/>
      <c r="J63" s="47"/>
      <c r="L63" s="268" t="s">
        <v>397</v>
      </c>
      <c r="M63" s="205" t="s">
        <v>398</v>
      </c>
      <c r="N63" s="58">
        <v>1</v>
      </c>
      <c r="O63" s="47"/>
      <c r="R63" s="47"/>
      <c r="U63" s="55"/>
      <c r="V63" s="229"/>
      <c r="W63" s="49"/>
      <c r="X63" s="104">
        <v>347</v>
      </c>
      <c r="Y63" s="60"/>
    </row>
    <row r="64" spans="1:25" ht="16.5" customHeight="1" x14ac:dyDescent="0.2">
      <c r="A64" s="63">
        <v>1</v>
      </c>
      <c r="B64" s="63" t="s">
        <v>2445</v>
      </c>
      <c r="C64" s="87" t="s">
        <v>6394</v>
      </c>
      <c r="D64" s="47"/>
      <c r="G64" s="362"/>
      <c r="H64" s="353"/>
      <c r="I64" s="328"/>
      <c r="J64" s="47"/>
      <c r="L64" s="250"/>
      <c r="M64" s="69"/>
      <c r="N64" s="70"/>
      <c r="O64" s="47"/>
      <c r="R64" s="47"/>
      <c r="U64" s="359" t="s">
        <v>400</v>
      </c>
      <c r="V64" s="208" t="s">
        <v>398</v>
      </c>
      <c r="W64" s="67">
        <v>0.7</v>
      </c>
      <c r="X64" s="105">
        <v>243</v>
      </c>
      <c r="Y64" s="72"/>
    </row>
    <row r="65" spans="1:25" ht="16.5" customHeight="1" x14ac:dyDescent="0.2">
      <c r="A65" s="63">
        <v>1</v>
      </c>
      <c r="B65" s="63" t="s">
        <v>2446</v>
      </c>
      <c r="C65" s="87" t="s">
        <v>6395</v>
      </c>
      <c r="D65" s="47"/>
      <c r="G65" s="47"/>
      <c r="H65" s="261">
        <v>169</v>
      </c>
      <c r="I65" s="235" t="s">
        <v>394</v>
      </c>
      <c r="J65" s="47"/>
      <c r="L65" s="267" t="s">
        <v>397</v>
      </c>
      <c r="M65" s="207" t="s">
        <v>398</v>
      </c>
      <c r="N65" s="70">
        <v>1</v>
      </c>
      <c r="O65" s="47"/>
      <c r="R65" s="47"/>
      <c r="U65" s="360"/>
      <c r="V65" s="209"/>
      <c r="W65" s="75"/>
      <c r="X65" s="105">
        <v>243</v>
      </c>
      <c r="Y65" s="72"/>
    </row>
    <row r="66" spans="1:25" ht="16.5" customHeight="1" x14ac:dyDescent="0.2">
      <c r="A66" s="53">
        <v>1</v>
      </c>
      <c r="B66" s="53">
        <v>9219</v>
      </c>
      <c r="C66" s="85" t="s">
        <v>6396</v>
      </c>
      <c r="D66" s="361" t="s">
        <v>937</v>
      </c>
      <c r="E66" s="352"/>
      <c r="F66" s="326"/>
      <c r="G66" s="325" t="s">
        <v>474</v>
      </c>
      <c r="H66" s="352"/>
      <c r="I66" s="326"/>
      <c r="J66" s="47"/>
      <c r="L66" s="249"/>
      <c r="M66" s="57"/>
      <c r="N66" s="58"/>
      <c r="O66" s="47"/>
      <c r="R66" s="47"/>
      <c r="U66" s="77"/>
      <c r="V66" s="231"/>
      <c r="W66" s="61"/>
      <c r="X66" s="104">
        <v>326</v>
      </c>
      <c r="Y66" s="60"/>
    </row>
    <row r="67" spans="1:25" ht="16.5" customHeight="1" x14ac:dyDescent="0.2">
      <c r="A67" s="53">
        <v>1</v>
      </c>
      <c r="B67" s="53">
        <v>9220</v>
      </c>
      <c r="C67" s="85" t="s">
        <v>6397</v>
      </c>
      <c r="D67" s="362"/>
      <c r="E67" s="353"/>
      <c r="F67" s="328"/>
      <c r="G67" s="327"/>
      <c r="H67" s="353"/>
      <c r="I67" s="328"/>
      <c r="J67" s="47"/>
      <c r="L67" s="268" t="s">
        <v>397</v>
      </c>
      <c r="M67" s="205" t="s">
        <v>398</v>
      </c>
      <c r="N67" s="58">
        <v>1</v>
      </c>
      <c r="O67" s="47"/>
      <c r="R67" s="47"/>
      <c r="U67" s="55"/>
      <c r="V67" s="229"/>
      <c r="W67" s="49"/>
      <c r="X67" s="104">
        <v>326</v>
      </c>
      <c r="Y67" s="60"/>
    </row>
    <row r="68" spans="1:25" ht="16.5" customHeight="1" x14ac:dyDescent="0.2">
      <c r="A68" s="63">
        <v>1</v>
      </c>
      <c r="B68" s="63" t="s">
        <v>2447</v>
      </c>
      <c r="C68" s="87" t="s">
        <v>6398</v>
      </c>
      <c r="D68" s="362"/>
      <c r="E68" s="353"/>
      <c r="F68" s="328"/>
      <c r="G68" s="327"/>
      <c r="H68" s="353"/>
      <c r="I68" s="328"/>
      <c r="J68" s="47"/>
      <c r="L68" s="250"/>
      <c r="M68" s="69"/>
      <c r="N68" s="70"/>
      <c r="O68" s="47"/>
      <c r="R68" s="47"/>
      <c r="U68" s="359" t="s">
        <v>400</v>
      </c>
      <c r="V68" s="208" t="s">
        <v>398</v>
      </c>
      <c r="W68" s="67">
        <v>0.7</v>
      </c>
      <c r="X68" s="105">
        <v>229</v>
      </c>
      <c r="Y68" s="72"/>
    </row>
    <row r="69" spans="1:25" ht="16.5" customHeight="1" x14ac:dyDescent="0.2">
      <c r="A69" s="63">
        <v>1</v>
      </c>
      <c r="B69" s="63" t="s">
        <v>2448</v>
      </c>
      <c r="C69" s="87" t="s">
        <v>6399</v>
      </c>
      <c r="D69" s="243"/>
      <c r="E69" s="269">
        <v>197</v>
      </c>
      <c r="F69" s="244" t="s">
        <v>394</v>
      </c>
      <c r="G69" s="243"/>
      <c r="H69" s="269">
        <v>78</v>
      </c>
      <c r="I69" s="244" t="s">
        <v>394</v>
      </c>
      <c r="J69" s="55"/>
      <c r="K69" s="49"/>
      <c r="L69" s="267" t="s">
        <v>397</v>
      </c>
      <c r="M69" s="207" t="s">
        <v>398</v>
      </c>
      <c r="N69" s="70">
        <v>1</v>
      </c>
      <c r="O69" s="55"/>
      <c r="P69" s="49"/>
      <c r="Q69" s="50"/>
      <c r="R69" s="55"/>
      <c r="S69" s="49"/>
      <c r="T69" s="50"/>
      <c r="U69" s="360"/>
      <c r="V69" s="209"/>
      <c r="W69" s="75"/>
      <c r="X69" s="105">
        <v>229</v>
      </c>
      <c r="Y69" s="79"/>
    </row>
    <row r="70" spans="1:25" ht="16.5" customHeight="1" x14ac:dyDescent="0.2">
      <c r="A70" s="93"/>
      <c r="B70" s="93"/>
      <c r="C70" s="94"/>
      <c r="L70" s="95"/>
      <c r="X70" s="96"/>
      <c r="Y70" s="97"/>
    </row>
    <row r="71" spans="1:25" ht="16.5" customHeight="1" x14ac:dyDescent="0.2">
      <c r="A71" s="93"/>
      <c r="B71" s="93"/>
      <c r="C71" s="94"/>
      <c r="L71" s="95"/>
      <c r="X71" s="96"/>
      <c r="Y71" s="97"/>
    </row>
    <row r="72" spans="1:25" ht="16.5" customHeight="1" x14ac:dyDescent="0.2">
      <c r="A72" s="93"/>
      <c r="B72" s="98" t="s">
        <v>2720</v>
      </c>
      <c r="C72" s="94"/>
      <c r="E72" s="81"/>
      <c r="L72" s="95"/>
      <c r="X72" s="96"/>
      <c r="Y72" s="97"/>
    </row>
    <row r="73" spans="1:25" ht="16.5" customHeight="1" x14ac:dyDescent="0.2">
      <c r="A73" s="99" t="s">
        <v>386</v>
      </c>
      <c r="B73" s="32"/>
      <c r="C73" s="100" t="s">
        <v>387</v>
      </c>
      <c r="D73" s="34"/>
      <c r="E73" s="34" t="s">
        <v>388</v>
      </c>
      <c r="F73" s="34"/>
      <c r="G73" s="34"/>
      <c r="H73" s="34"/>
      <c r="I73" s="34"/>
      <c r="J73" s="34"/>
      <c r="K73" s="34"/>
      <c r="L73" s="34"/>
      <c r="M73" s="34"/>
      <c r="N73" s="35"/>
      <c r="O73" s="34"/>
      <c r="P73" s="34"/>
      <c r="Q73" s="35"/>
      <c r="R73" s="34"/>
      <c r="S73" s="34"/>
      <c r="T73" s="35"/>
      <c r="U73" s="34"/>
      <c r="V73" s="82"/>
      <c r="W73" s="35"/>
      <c r="X73" s="36" t="s">
        <v>389</v>
      </c>
      <c r="Y73" s="33" t="s">
        <v>390</v>
      </c>
    </row>
    <row r="74" spans="1:25" ht="16.5" customHeight="1" x14ac:dyDescent="0.2">
      <c r="A74" s="37" t="s">
        <v>391</v>
      </c>
      <c r="B74" s="37" t="s">
        <v>392</v>
      </c>
      <c r="C74" s="101"/>
      <c r="D74" s="40"/>
      <c r="E74" s="40"/>
      <c r="F74" s="40"/>
      <c r="G74" s="262"/>
      <c r="H74" s="166" t="s">
        <v>452</v>
      </c>
      <c r="I74" s="32"/>
      <c r="J74" s="40"/>
      <c r="K74" s="40"/>
      <c r="L74" s="40"/>
      <c r="M74" s="40"/>
      <c r="N74" s="41"/>
      <c r="O74" s="40"/>
      <c r="P74" s="40"/>
      <c r="Q74" s="41"/>
      <c r="R74" s="40"/>
      <c r="S74" s="40"/>
      <c r="T74" s="41"/>
      <c r="U74" s="40"/>
      <c r="V74" s="201"/>
      <c r="W74" s="41"/>
      <c r="X74" s="42" t="s">
        <v>393</v>
      </c>
      <c r="Y74" s="43" t="s">
        <v>394</v>
      </c>
    </row>
    <row r="75" spans="1:25" ht="16.5" customHeight="1" x14ac:dyDescent="0.2">
      <c r="A75" s="53">
        <v>1</v>
      </c>
      <c r="B75" s="53">
        <v>9221</v>
      </c>
      <c r="C75" s="85" t="s">
        <v>6400</v>
      </c>
      <c r="D75" s="408" t="s">
        <v>518</v>
      </c>
      <c r="E75" s="325" t="s">
        <v>438</v>
      </c>
      <c r="F75" s="397"/>
      <c r="G75" s="408" t="s">
        <v>519</v>
      </c>
      <c r="H75" s="325" t="s">
        <v>467</v>
      </c>
      <c r="I75" s="394"/>
      <c r="J75" s="325" t="s">
        <v>1863</v>
      </c>
      <c r="K75" s="407"/>
      <c r="L75" s="249"/>
      <c r="M75" s="57"/>
      <c r="N75" s="58"/>
      <c r="O75" s="77"/>
      <c r="P75" s="61"/>
      <c r="Q75" s="62"/>
      <c r="R75" s="115" t="s">
        <v>455</v>
      </c>
      <c r="S75" s="61"/>
      <c r="T75" s="234"/>
      <c r="U75" s="77"/>
      <c r="V75" s="231"/>
      <c r="W75" s="62"/>
      <c r="X75" s="104">
        <v>123</v>
      </c>
      <c r="Y75" s="130" t="s">
        <v>396</v>
      </c>
    </row>
    <row r="76" spans="1:25" ht="16.5" customHeight="1" x14ac:dyDescent="0.2">
      <c r="A76" s="53">
        <v>1</v>
      </c>
      <c r="B76" s="53">
        <v>9222</v>
      </c>
      <c r="C76" s="85" t="s">
        <v>6401</v>
      </c>
      <c r="D76" s="409"/>
      <c r="E76" s="391"/>
      <c r="F76" s="396"/>
      <c r="G76" s="409"/>
      <c r="H76" s="391"/>
      <c r="I76" s="390"/>
      <c r="J76" s="337"/>
      <c r="K76" s="402"/>
      <c r="L76" s="225" t="s">
        <v>397</v>
      </c>
      <c r="M76" s="205" t="s">
        <v>398</v>
      </c>
      <c r="N76" s="58">
        <v>1</v>
      </c>
      <c r="O76" s="47"/>
      <c r="R76" s="240" t="s">
        <v>398</v>
      </c>
      <c r="S76" s="26">
        <v>0.5</v>
      </c>
      <c r="T76" s="328" t="s">
        <v>423</v>
      </c>
      <c r="U76" s="55"/>
      <c r="V76" s="229"/>
      <c r="W76" s="50"/>
      <c r="X76" s="104">
        <v>123</v>
      </c>
      <c r="Y76" s="60"/>
    </row>
    <row r="77" spans="1:25" ht="16.5" customHeight="1" x14ac:dyDescent="0.2">
      <c r="A77" s="63">
        <v>1</v>
      </c>
      <c r="B77" s="63" t="s">
        <v>2449</v>
      </c>
      <c r="C77" s="87" t="s">
        <v>6402</v>
      </c>
      <c r="D77" s="409"/>
      <c r="E77" s="391"/>
      <c r="F77" s="396"/>
      <c r="G77" s="409"/>
      <c r="H77" s="391"/>
      <c r="I77" s="390"/>
      <c r="J77" s="337"/>
      <c r="K77" s="402"/>
      <c r="L77" s="250"/>
      <c r="M77" s="69"/>
      <c r="N77" s="70"/>
      <c r="O77" s="88"/>
      <c r="P77" s="109"/>
      <c r="Q77" s="89"/>
      <c r="R77" s="47"/>
      <c r="T77" s="390"/>
      <c r="U77" s="359" t="s">
        <v>400</v>
      </c>
      <c r="V77" s="208" t="s">
        <v>398</v>
      </c>
      <c r="W77" s="67">
        <v>0.7</v>
      </c>
      <c r="X77" s="105">
        <v>86</v>
      </c>
      <c r="Y77" s="72"/>
    </row>
    <row r="78" spans="1:25" ht="16.5" customHeight="1" x14ac:dyDescent="0.2">
      <c r="A78" s="63">
        <v>1</v>
      </c>
      <c r="B78" s="63" t="s">
        <v>2450</v>
      </c>
      <c r="C78" s="87" t="s">
        <v>6403</v>
      </c>
      <c r="D78" s="409"/>
      <c r="E78" s="83"/>
      <c r="G78" s="409"/>
      <c r="H78" s="246">
        <v>91</v>
      </c>
      <c r="I78" s="235" t="s">
        <v>394</v>
      </c>
      <c r="J78" s="240" t="s">
        <v>398</v>
      </c>
      <c r="K78" s="223">
        <v>0.9</v>
      </c>
      <c r="L78" s="267" t="s">
        <v>397</v>
      </c>
      <c r="M78" s="207" t="s">
        <v>398</v>
      </c>
      <c r="N78" s="70">
        <v>1</v>
      </c>
      <c r="O78" s="88"/>
      <c r="P78" s="109"/>
      <c r="Q78" s="89"/>
      <c r="R78" s="47"/>
      <c r="T78" s="223"/>
      <c r="U78" s="360"/>
      <c r="V78" s="209"/>
      <c r="W78" s="75"/>
      <c r="X78" s="105">
        <v>86</v>
      </c>
      <c r="Y78" s="72"/>
    </row>
    <row r="79" spans="1:25" ht="16.5" customHeight="1" x14ac:dyDescent="0.2">
      <c r="A79" s="53">
        <v>1</v>
      </c>
      <c r="B79" s="53">
        <v>9223</v>
      </c>
      <c r="C79" s="85" t="s">
        <v>6404</v>
      </c>
      <c r="D79" s="409"/>
      <c r="E79" s="83"/>
      <c r="G79" s="409"/>
      <c r="H79" s="325" t="s">
        <v>469</v>
      </c>
      <c r="I79" s="394"/>
      <c r="J79" s="47"/>
      <c r="L79" s="249"/>
      <c r="M79" s="57"/>
      <c r="N79" s="58"/>
      <c r="O79" s="47"/>
      <c r="R79" s="47"/>
      <c r="U79" s="77"/>
      <c r="V79" s="231"/>
      <c r="W79" s="61"/>
      <c r="X79" s="104">
        <v>228</v>
      </c>
      <c r="Y79" s="60"/>
    </row>
    <row r="80" spans="1:25" ht="16.5" customHeight="1" x14ac:dyDescent="0.2">
      <c r="A80" s="53">
        <v>1</v>
      </c>
      <c r="B80" s="53">
        <v>9224</v>
      </c>
      <c r="C80" s="85" t="s">
        <v>6405</v>
      </c>
      <c r="D80" s="409"/>
      <c r="E80" s="83"/>
      <c r="G80" s="409"/>
      <c r="H80" s="391"/>
      <c r="I80" s="390"/>
      <c r="J80" s="47"/>
      <c r="L80" s="268" t="s">
        <v>397</v>
      </c>
      <c r="M80" s="205" t="s">
        <v>398</v>
      </c>
      <c r="N80" s="58">
        <v>1</v>
      </c>
      <c r="O80" s="47"/>
      <c r="R80" s="47"/>
      <c r="U80" s="55"/>
      <c r="V80" s="229"/>
      <c r="W80" s="49"/>
      <c r="X80" s="104">
        <v>228</v>
      </c>
      <c r="Y80" s="60"/>
    </row>
    <row r="81" spans="1:25" ht="16.5" customHeight="1" x14ac:dyDescent="0.2">
      <c r="A81" s="63">
        <v>1</v>
      </c>
      <c r="B81" s="63" t="s">
        <v>2451</v>
      </c>
      <c r="C81" s="87" t="s">
        <v>6406</v>
      </c>
      <c r="D81" s="409"/>
      <c r="E81" s="83"/>
      <c r="G81" s="409"/>
      <c r="H81" s="391"/>
      <c r="I81" s="390"/>
      <c r="J81" s="47"/>
      <c r="L81" s="250"/>
      <c r="M81" s="69"/>
      <c r="N81" s="70"/>
      <c r="O81" s="88"/>
      <c r="P81" s="109"/>
      <c r="Q81" s="89"/>
      <c r="R81" s="47"/>
      <c r="U81" s="359" t="s">
        <v>400</v>
      </c>
      <c r="V81" s="208" t="s">
        <v>398</v>
      </c>
      <c r="W81" s="67">
        <v>0.7</v>
      </c>
      <c r="X81" s="105">
        <v>160</v>
      </c>
      <c r="Y81" s="72"/>
    </row>
    <row r="82" spans="1:25" ht="16.5" customHeight="1" x14ac:dyDescent="0.2">
      <c r="A82" s="63">
        <v>1</v>
      </c>
      <c r="B82" s="63" t="s">
        <v>2452</v>
      </c>
      <c r="C82" s="87" t="s">
        <v>6407</v>
      </c>
      <c r="D82" s="409"/>
      <c r="E82" s="83"/>
      <c r="G82" s="409"/>
      <c r="H82" s="246">
        <v>169</v>
      </c>
      <c r="I82" s="235" t="s">
        <v>394</v>
      </c>
      <c r="J82" s="47"/>
      <c r="L82" s="267" t="s">
        <v>397</v>
      </c>
      <c r="M82" s="207" t="s">
        <v>398</v>
      </c>
      <c r="N82" s="70">
        <v>1</v>
      </c>
      <c r="O82" s="88"/>
      <c r="P82" s="109"/>
      <c r="Q82" s="89"/>
      <c r="R82" s="47"/>
      <c r="U82" s="360"/>
      <c r="V82" s="209"/>
      <c r="W82" s="75"/>
      <c r="X82" s="105">
        <v>160</v>
      </c>
      <c r="Y82" s="72"/>
    </row>
    <row r="83" spans="1:25" ht="16.5" customHeight="1" x14ac:dyDescent="0.2">
      <c r="A83" s="53">
        <v>1</v>
      </c>
      <c r="B83" s="53">
        <v>9225</v>
      </c>
      <c r="C83" s="85" t="s">
        <v>6408</v>
      </c>
      <c r="D83" s="409"/>
      <c r="E83" s="325" t="s">
        <v>440</v>
      </c>
      <c r="F83" s="397"/>
      <c r="G83" s="409"/>
      <c r="H83" s="325" t="s">
        <v>467</v>
      </c>
      <c r="I83" s="394"/>
      <c r="J83" s="47"/>
      <c r="L83" s="249"/>
      <c r="M83" s="57"/>
      <c r="N83" s="58"/>
      <c r="O83" s="47"/>
      <c r="R83" s="47"/>
      <c r="U83" s="77"/>
      <c r="V83" s="231"/>
      <c r="W83" s="61"/>
      <c r="X83" s="104">
        <v>105</v>
      </c>
      <c r="Y83" s="60"/>
    </row>
    <row r="84" spans="1:25" ht="16.5" customHeight="1" x14ac:dyDescent="0.2">
      <c r="A84" s="53">
        <v>1</v>
      </c>
      <c r="B84" s="53">
        <v>9226</v>
      </c>
      <c r="C84" s="85" t="s">
        <v>6409</v>
      </c>
      <c r="D84" s="409"/>
      <c r="E84" s="391"/>
      <c r="F84" s="396"/>
      <c r="G84" s="409"/>
      <c r="H84" s="391"/>
      <c r="I84" s="390"/>
      <c r="J84" s="47"/>
      <c r="L84" s="268" t="s">
        <v>397</v>
      </c>
      <c r="M84" s="205" t="s">
        <v>398</v>
      </c>
      <c r="N84" s="58">
        <v>1</v>
      </c>
      <c r="O84" s="47"/>
      <c r="R84" s="47"/>
      <c r="U84" s="55"/>
      <c r="V84" s="229"/>
      <c r="W84" s="49"/>
      <c r="X84" s="104">
        <v>105</v>
      </c>
      <c r="Y84" s="60"/>
    </row>
    <row r="85" spans="1:25" ht="16.5" customHeight="1" x14ac:dyDescent="0.2">
      <c r="A85" s="63">
        <v>1</v>
      </c>
      <c r="B85" s="63" t="s">
        <v>2453</v>
      </c>
      <c r="C85" s="87" t="s">
        <v>6410</v>
      </c>
      <c r="D85" s="409"/>
      <c r="E85" s="391"/>
      <c r="F85" s="396"/>
      <c r="G85" s="409"/>
      <c r="H85" s="391"/>
      <c r="I85" s="390"/>
      <c r="J85" s="47"/>
      <c r="L85" s="250"/>
      <c r="M85" s="69"/>
      <c r="N85" s="70"/>
      <c r="O85" s="88"/>
      <c r="P85" s="109"/>
      <c r="Q85" s="89"/>
      <c r="R85" s="47"/>
      <c r="U85" s="359" t="s">
        <v>400</v>
      </c>
      <c r="V85" s="208" t="s">
        <v>398</v>
      </c>
      <c r="W85" s="67">
        <v>0.7</v>
      </c>
      <c r="X85" s="105">
        <v>74</v>
      </c>
      <c r="Y85" s="72"/>
    </row>
    <row r="86" spans="1:25" ht="16.5" customHeight="1" x14ac:dyDescent="0.2">
      <c r="A86" s="63">
        <v>1</v>
      </c>
      <c r="B86" s="63" t="s">
        <v>2454</v>
      </c>
      <c r="C86" s="87" t="s">
        <v>6411</v>
      </c>
      <c r="D86" s="410"/>
      <c r="E86" s="124"/>
      <c r="F86" s="49"/>
      <c r="G86" s="410"/>
      <c r="H86" s="247">
        <v>78</v>
      </c>
      <c r="I86" s="244" t="s">
        <v>394</v>
      </c>
      <c r="J86" s="55"/>
      <c r="K86" s="49"/>
      <c r="L86" s="267" t="s">
        <v>397</v>
      </c>
      <c r="M86" s="207" t="s">
        <v>398</v>
      </c>
      <c r="N86" s="70">
        <v>1</v>
      </c>
      <c r="O86" s="73"/>
      <c r="P86" s="74"/>
      <c r="Q86" s="75"/>
      <c r="R86" s="55"/>
      <c r="S86" s="49"/>
      <c r="T86" s="50"/>
      <c r="U86" s="360"/>
      <c r="V86" s="209"/>
      <c r="W86" s="75"/>
      <c r="X86" s="105">
        <v>74</v>
      </c>
      <c r="Y86" s="79"/>
    </row>
    <row r="87" spans="1:25" ht="16.5" customHeight="1" x14ac:dyDescent="0.2"/>
    <row r="88" spans="1:25" ht="16.5" customHeight="1" x14ac:dyDescent="0.2"/>
  </sheetData>
  <mergeCells count="57">
    <mergeCell ref="U77:U78"/>
    <mergeCell ref="H79:I81"/>
    <mergeCell ref="U81:U82"/>
    <mergeCell ref="E83:F85"/>
    <mergeCell ref="H83:I85"/>
    <mergeCell ref="U85:U86"/>
    <mergeCell ref="T76:T77"/>
    <mergeCell ref="D75:D86"/>
    <mergeCell ref="E75:F77"/>
    <mergeCell ref="G75:G86"/>
    <mergeCell ref="H75:I77"/>
    <mergeCell ref="J75:K77"/>
    <mergeCell ref="U60:U61"/>
    <mergeCell ref="G62:I64"/>
    <mergeCell ref="U64:U65"/>
    <mergeCell ref="D66:F68"/>
    <mergeCell ref="G66:I68"/>
    <mergeCell ref="U68:U69"/>
    <mergeCell ref="D58:F60"/>
    <mergeCell ref="G58:I60"/>
    <mergeCell ref="J58:K60"/>
    <mergeCell ref="Q59:Q60"/>
    <mergeCell ref="T59:T60"/>
    <mergeCell ref="G45:I47"/>
    <mergeCell ref="U47:U48"/>
    <mergeCell ref="D49:F51"/>
    <mergeCell ref="G49:I51"/>
    <mergeCell ref="U51:U52"/>
    <mergeCell ref="G28:I30"/>
    <mergeCell ref="U30:U31"/>
    <mergeCell ref="D32:F34"/>
    <mergeCell ref="G32:I34"/>
    <mergeCell ref="U34:U35"/>
    <mergeCell ref="D41:F43"/>
    <mergeCell ref="G41:I43"/>
    <mergeCell ref="J41:K43"/>
    <mergeCell ref="T42:T43"/>
    <mergeCell ref="U43:U44"/>
    <mergeCell ref="D23:F23"/>
    <mergeCell ref="D24:F26"/>
    <mergeCell ref="G24:I26"/>
    <mergeCell ref="J24:K26"/>
    <mergeCell ref="Q25:Q26"/>
    <mergeCell ref="U26:U27"/>
    <mergeCell ref="T8:T9"/>
    <mergeCell ref="U9:U10"/>
    <mergeCell ref="G11:I13"/>
    <mergeCell ref="U13:U14"/>
    <mergeCell ref="D15:F17"/>
    <mergeCell ref="G15:I17"/>
    <mergeCell ref="U17:U18"/>
    <mergeCell ref="D6:F6"/>
    <mergeCell ref="G6:I6"/>
    <mergeCell ref="D7:F9"/>
    <mergeCell ref="G7:I9"/>
    <mergeCell ref="J7:K9"/>
    <mergeCell ref="Q8:Q9"/>
  </mergeCells>
  <phoneticPr fontId="1"/>
  <printOptions horizontalCentered="1"/>
  <pageMargins left="0.70866141732283472" right="0.70866141732283472" top="0.74803149606299213" bottom="0.74803149606299213" header="0.31496062992125984" footer="0.31496062992125984"/>
  <pageSetup paperSize="9" scale="48" fitToHeight="0" orientation="portrait" r:id="rId1"/>
  <headerFooter>
    <oddFooter>&amp;C&amp;"ＭＳ Ｐゴシック"&amp;14&amp;P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38"/>
  <sheetViews>
    <sheetView view="pageBreakPreview" topLeftCell="A14"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47.44140625" style="23" customWidth="1"/>
    <col min="4" max="4" width="4.88671875" style="23" customWidth="1"/>
    <col min="5" max="5" width="4.88671875" style="25" customWidth="1"/>
    <col min="6" max="6" width="4.88671875" style="23" customWidth="1"/>
    <col min="7" max="7" width="4.88671875" style="25" customWidth="1"/>
    <col min="8" max="8" width="4.88671875" style="23" customWidth="1"/>
    <col min="9" max="9" width="4.88671875" style="25" customWidth="1"/>
    <col min="10" max="10" width="4.109375" style="25" customWidth="1"/>
    <col min="11" max="11" width="4.44140625" style="25" bestFit="1" customWidth="1"/>
    <col min="12" max="12" width="24.109375" style="25" customWidth="1"/>
    <col min="13" max="13" width="2.44140625" style="25" customWidth="1"/>
    <col min="14" max="14" width="5.44140625" style="26" bestFit="1" customWidth="1"/>
    <col min="15" max="15" width="2.44140625" style="25" customWidth="1"/>
    <col min="16" max="16" width="3.88671875" style="25" customWidth="1"/>
    <col min="17" max="17" width="4.44140625" style="26" bestFit="1" customWidth="1"/>
    <col min="18" max="18" width="2.44140625" style="25" customWidth="1"/>
    <col min="19" max="19" width="3.88671875" style="25" customWidth="1"/>
    <col min="20" max="20" width="4.44140625" style="26" bestFit="1" customWidth="1"/>
    <col min="21" max="21" width="17.88671875" style="25" customWidth="1"/>
    <col min="22" max="22" width="2.44140625" style="228" customWidth="1"/>
    <col min="23" max="23" width="4.44140625" style="26" bestFit="1" customWidth="1"/>
    <col min="24" max="24" width="7.109375" style="192" customWidth="1"/>
    <col min="25" max="25" width="8.6640625" style="29" customWidth="1"/>
    <col min="26" max="16384" width="8.88671875" style="25"/>
  </cols>
  <sheetData>
    <row r="1" spans="1:25" ht="17.100000000000001" customHeight="1" x14ac:dyDescent="0.2"/>
    <row r="2" spans="1:25" ht="17.100000000000001" customHeight="1" x14ac:dyDescent="0.2"/>
    <row r="3" spans="1:25" ht="17.100000000000001" customHeight="1" x14ac:dyDescent="0.2"/>
    <row r="4" spans="1:25" ht="17.100000000000001" customHeight="1" x14ac:dyDescent="0.2">
      <c r="B4" s="30" t="s">
        <v>2721</v>
      </c>
      <c r="D4" s="81"/>
    </row>
    <row r="5" spans="1:25" ht="16.5" customHeight="1" x14ac:dyDescent="0.2">
      <c r="A5" s="31" t="s">
        <v>386</v>
      </c>
      <c r="B5" s="32"/>
      <c r="C5" s="33" t="s">
        <v>387</v>
      </c>
      <c r="D5" s="34" t="s">
        <v>388</v>
      </c>
      <c r="E5" s="34"/>
      <c r="F5" s="34"/>
      <c r="G5" s="34"/>
      <c r="H5" s="34"/>
      <c r="I5" s="34"/>
      <c r="J5" s="34"/>
      <c r="K5" s="34"/>
      <c r="L5" s="34"/>
      <c r="M5" s="34"/>
      <c r="N5" s="35"/>
      <c r="O5" s="34"/>
      <c r="P5" s="34"/>
      <c r="Q5" s="35"/>
      <c r="R5" s="34"/>
      <c r="S5" s="34"/>
      <c r="T5" s="35"/>
      <c r="U5" s="34"/>
      <c r="V5" s="82"/>
      <c r="W5" s="35"/>
      <c r="X5" s="33" t="s">
        <v>389</v>
      </c>
      <c r="Y5" s="33" t="s">
        <v>390</v>
      </c>
    </row>
    <row r="6" spans="1:25" ht="16.5" customHeight="1" x14ac:dyDescent="0.2">
      <c r="A6" s="37" t="s">
        <v>391</v>
      </c>
      <c r="B6" s="37" t="s">
        <v>392</v>
      </c>
      <c r="C6" s="38"/>
      <c r="D6" s="99" t="s">
        <v>452</v>
      </c>
      <c r="E6" s="166"/>
      <c r="F6" s="99" t="s">
        <v>453</v>
      </c>
      <c r="G6" s="32"/>
      <c r="H6" s="40"/>
      <c r="I6" s="40"/>
      <c r="J6" s="40"/>
      <c r="K6" s="40"/>
      <c r="L6" s="40"/>
      <c r="M6" s="40"/>
      <c r="N6" s="41"/>
      <c r="O6" s="40"/>
      <c r="P6" s="40"/>
      <c r="Q6" s="41"/>
      <c r="R6" s="40"/>
      <c r="S6" s="40"/>
      <c r="T6" s="41"/>
      <c r="U6" s="40"/>
      <c r="V6" s="201"/>
      <c r="W6" s="41"/>
      <c r="X6" s="43" t="s">
        <v>393</v>
      </c>
      <c r="Y6" s="43" t="s">
        <v>394</v>
      </c>
    </row>
    <row r="7" spans="1:25" ht="16.5" customHeight="1" x14ac:dyDescent="0.2">
      <c r="A7" s="53">
        <v>1</v>
      </c>
      <c r="B7" s="53">
        <v>9227</v>
      </c>
      <c r="C7" s="85" t="s">
        <v>6412</v>
      </c>
      <c r="D7" s="325" t="s">
        <v>438</v>
      </c>
      <c r="E7" s="394"/>
      <c r="F7" s="325" t="s">
        <v>454</v>
      </c>
      <c r="G7" s="394"/>
      <c r="H7" s="325" t="s">
        <v>460</v>
      </c>
      <c r="I7" s="394"/>
      <c r="J7" s="325" t="s">
        <v>1863</v>
      </c>
      <c r="K7" s="407"/>
      <c r="L7" s="145"/>
      <c r="M7" s="57"/>
      <c r="N7" s="58"/>
      <c r="O7" s="115" t="s">
        <v>455</v>
      </c>
      <c r="P7" s="61"/>
      <c r="Q7" s="234"/>
      <c r="R7" s="115" t="s">
        <v>456</v>
      </c>
      <c r="S7" s="61"/>
      <c r="T7" s="234"/>
      <c r="U7" s="61"/>
      <c r="V7" s="231"/>
      <c r="W7" s="62"/>
      <c r="X7" s="194">
        <v>316</v>
      </c>
      <c r="Y7" s="130" t="s">
        <v>396</v>
      </c>
    </row>
    <row r="8" spans="1:25" ht="16.5" customHeight="1" x14ac:dyDescent="0.2">
      <c r="A8" s="53">
        <v>1</v>
      </c>
      <c r="B8" s="53">
        <v>9228</v>
      </c>
      <c r="C8" s="85" t="s">
        <v>6413</v>
      </c>
      <c r="D8" s="391"/>
      <c r="E8" s="390"/>
      <c r="F8" s="391"/>
      <c r="G8" s="390"/>
      <c r="H8" s="391"/>
      <c r="I8" s="390"/>
      <c r="J8" s="337"/>
      <c r="K8" s="402"/>
      <c r="L8" s="56" t="s">
        <v>397</v>
      </c>
      <c r="M8" s="205" t="s">
        <v>398</v>
      </c>
      <c r="N8" s="58">
        <v>1</v>
      </c>
      <c r="O8" s="239" t="s">
        <v>398</v>
      </c>
      <c r="P8" s="26">
        <v>0.5</v>
      </c>
      <c r="Q8" s="328" t="s">
        <v>423</v>
      </c>
      <c r="R8" s="239" t="s">
        <v>398</v>
      </c>
      <c r="S8" s="26">
        <v>0.25</v>
      </c>
      <c r="T8" s="328" t="s">
        <v>423</v>
      </c>
      <c r="U8" s="49"/>
      <c r="V8" s="229"/>
      <c r="W8" s="50"/>
      <c r="X8" s="194">
        <v>316</v>
      </c>
      <c r="Y8" s="60"/>
    </row>
    <row r="9" spans="1:25" ht="16.5" customHeight="1" x14ac:dyDescent="0.2">
      <c r="A9" s="63">
        <v>1</v>
      </c>
      <c r="B9" s="63" t="s">
        <v>2455</v>
      </c>
      <c r="C9" s="87" t="s">
        <v>6414</v>
      </c>
      <c r="D9" s="391"/>
      <c r="E9" s="390"/>
      <c r="F9" s="391"/>
      <c r="G9" s="390"/>
      <c r="H9" s="391"/>
      <c r="I9" s="390"/>
      <c r="J9" s="337"/>
      <c r="K9" s="402"/>
      <c r="L9" s="236"/>
      <c r="M9" s="69"/>
      <c r="N9" s="70"/>
      <c r="O9" s="47"/>
      <c r="Q9" s="390"/>
      <c r="R9" s="47"/>
      <c r="T9" s="390"/>
      <c r="U9" s="359" t="s">
        <v>400</v>
      </c>
      <c r="V9" s="208" t="s">
        <v>398</v>
      </c>
      <c r="W9" s="67">
        <v>0.7</v>
      </c>
      <c r="X9" s="195">
        <v>221</v>
      </c>
      <c r="Y9" s="72"/>
    </row>
    <row r="10" spans="1:25" ht="16.5" customHeight="1" x14ac:dyDescent="0.2">
      <c r="A10" s="63">
        <v>1</v>
      </c>
      <c r="B10" s="63" t="s">
        <v>2456</v>
      </c>
      <c r="C10" s="87" t="s">
        <v>6415</v>
      </c>
      <c r="D10" s="247">
        <v>106</v>
      </c>
      <c r="E10" s="176" t="s">
        <v>394</v>
      </c>
      <c r="F10" s="247">
        <v>91</v>
      </c>
      <c r="G10" s="176" t="s">
        <v>394</v>
      </c>
      <c r="H10" s="247">
        <v>78</v>
      </c>
      <c r="I10" s="176" t="s">
        <v>394</v>
      </c>
      <c r="J10" s="266" t="s">
        <v>398</v>
      </c>
      <c r="K10" s="230">
        <v>0.9</v>
      </c>
      <c r="L10" s="68" t="s">
        <v>397</v>
      </c>
      <c r="M10" s="207" t="s">
        <v>398</v>
      </c>
      <c r="N10" s="70">
        <v>1</v>
      </c>
      <c r="O10" s="55"/>
      <c r="P10" s="49"/>
      <c r="Q10" s="230"/>
      <c r="R10" s="55"/>
      <c r="S10" s="49"/>
      <c r="T10" s="230"/>
      <c r="U10" s="360"/>
      <c r="V10" s="209"/>
      <c r="W10" s="75"/>
      <c r="X10" s="195">
        <v>221</v>
      </c>
      <c r="Y10" s="79"/>
    </row>
    <row r="11" spans="1:25" ht="16.5" customHeight="1" x14ac:dyDescent="0.2">
      <c r="A11" s="93"/>
      <c r="B11" s="93"/>
      <c r="C11" s="94"/>
      <c r="X11" s="196"/>
      <c r="Y11" s="97"/>
    </row>
    <row r="12" spans="1:25" ht="16.5" customHeight="1" x14ac:dyDescent="0.2">
      <c r="A12" s="93"/>
      <c r="B12" s="93"/>
      <c r="C12" s="94"/>
      <c r="X12" s="196"/>
      <c r="Y12" s="97"/>
    </row>
    <row r="13" spans="1:25" ht="16.5" customHeight="1" x14ac:dyDescent="0.2">
      <c r="A13" s="93"/>
      <c r="B13" s="98" t="s">
        <v>2722</v>
      </c>
      <c r="C13" s="94"/>
      <c r="D13" s="81"/>
      <c r="X13" s="196"/>
      <c r="Y13" s="97"/>
    </row>
    <row r="14" spans="1:25" ht="16.5" customHeight="1" x14ac:dyDescent="0.2">
      <c r="A14" s="99" t="s">
        <v>386</v>
      </c>
      <c r="B14" s="32"/>
      <c r="C14" s="100" t="s">
        <v>387</v>
      </c>
      <c r="D14" s="34" t="s">
        <v>388</v>
      </c>
      <c r="E14" s="34"/>
      <c r="F14" s="34"/>
      <c r="G14" s="34"/>
      <c r="H14" s="34"/>
      <c r="I14" s="34"/>
      <c r="J14" s="34"/>
      <c r="K14" s="34"/>
      <c r="L14" s="34"/>
      <c r="M14" s="34"/>
      <c r="N14" s="35"/>
      <c r="O14" s="34"/>
      <c r="P14" s="34"/>
      <c r="Q14" s="35"/>
      <c r="R14" s="34"/>
      <c r="S14" s="34"/>
      <c r="T14" s="35"/>
      <c r="U14" s="34"/>
      <c r="V14" s="82"/>
      <c r="W14" s="35"/>
      <c r="X14" s="33" t="s">
        <v>389</v>
      </c>
      <c r="Y14" s="33" t="s">
        <v>390</v>
      </c>
    </row>
    <row r="15" spans="1:25" ht="16.5" customHeight="1" x14ac:dyDescent="0.2">
      <c r="A15" s="37" t="s">
        <v>391</v>
      </c>
      <c r="B15" s="37" t="s">
        <v>392</v>
      </c>
      <c r="C15" s="101"/>
      <c r="D15" s="99" t="s">
        <v>452</v>
      </c>
      <c r="E15" s="32"/>
      <c r="F15" s="40"/>
      <c r="G15" s="40"/>
      <c r="H15" s="40"/>
      <c r="I15" s="40"/>
      <c r="J15" s="40"/>
      <c r="K15" s="40"/>
      <c r="L15" s="40"/>
      <c r="M15" s="40"/>
      <c r="N15" s="41"/>
      <c r="O15" s="40"/>
      <c r="P15" s="40"/>
      <c r="Q15" s="41"/>
      <c r="R15" s="40"/>
      <c r="S15" s="40"/>
      <c r="T15" s="41"/>
      <c r="U15" s="40"/>
      <c r="V15" s="201"/>
      <c r="W15" s="41"/>
      <c r="X15" s="43" t="s">
        <v>393</v>
      </c>
      <c r="Y15" s="43" t="s">
        <v>394</v>
      </c>
    </row>
    <row r="16" spans="1:25" ht="16.5" customHeight="1" x14ac:dyDescent="0.2">
      <c r="A16" s="44">
        <v>1</v>
      </c>
      <c r="B16" s="44">
        <v>9229</v>
      </c>
      <c r="C16" s="45" t="s">
        <v>6416</v>
      </c>
      <c r="D16" s="327" t="s">
        <v>472</v>
      </c>
      <c r="E16" s="390"/>
      <c r="F16" s="327" t="s">
        <v>460</v>
      </c>
      <c r="G16" s="390"/>
      <c r="H16" s="83"/>
      <c r="I16" s="78"/>
      <c r="J16" s="327" t="s">
        <v>1863</v>
      </c>
      <c r="K16" s="402"/>
      <c r="L16" s="55"/>
      <c r="M16" s="49"/>
      <c r="N16" s="50"/>
      <c r="O16" s="102" t="s">
        <v>455</v>
      </c>
      <c r="Q16" s="223"/>
      <c r="R16" s="47"/>
      <c r="T16" s="223"/>
      <c r="X16" s="271">
        <v>225</v>
      </c>
      <c r="Y16" s="52" t="s">
        <v>396</v>
      </c>
    </row>
    <row r="17" spans="1:25" ht="16.5" customHeight="1" x14ac:dyDescent="0.2">
      <c r="A17" s="53">
        <v>1</v>
      </c>
      <c r="B17" s="53">
        <v>9230</v>
      </c>
      <c r="C17" s="85" t="s">
        <v>6417</v>
      </c>
      <c r="D17" s="391"/>
      <c r="E17" s="390"/>
      <c r="F17" s="391"/>
      <c r="G17" s="390"/>
      <c r="H17" s="83"/>
      <c r="I17" s="78"/>
      <c r="J17" s="337"/>
      <c r="K17" s="402"/>
      <c r="L17" s="56" t="s">
        <v>397</v>
      </c>
      <c r="M17" s="205" t="s">
        <v>398</v>
      </c>
      <c r="N17" s="58">
        <v>1</v>
      </c>
      <c r="O17" s="239" t="s">
        <v>398</v>
      </c>
      <c r="P17" s="26">
        <v>0.5</v>
      </c>
      <c r="Q17" s="328" t="s">
        <v>423</v>
      </c>
      <c r="R17" s="47"/>
      <c r="T17" s="223"/>
      <c r="U17" s="49"/>
      <c r="V17" s="229"/>
      <c r="W17" s="50"/>
      <c r="X17" s="272">
        <v>225</v>
      </c>
      <c r="Y17" s="60"/>
    </row>
    <row r="18" spans="1:25" ht="16.5" customHeight="1" x14ac:dyDescent="0.2">
      <c r="A18" s="63">
        <v>1</v>
      </c>
      <c r="B18" s="63" t="s">
        <v>2457</v>
      </c>
      <c r="C18" s="87" t="s">
        <v>6418</v>
      </c>
      <c r="D18" s="391"/>
      <c r="E18" s="390"/>
      <c r="F18" s="391"/>
      <c r="G18" s="390"/>
      <c r="H18" s="173"/>
      <c r="I18" s="90"/>
      <c r="J18" s="337"/>
      <c r="K18" s="402"/>
      <c r="L18" s="236"/>
      <c r="M18" s="69"/>
      <c r="N18" s="70"/>
      <c r="O18" s="47"/>
      <c r="Q18" s="390"/>
      <c r="R18" s="88"/>
      <c r="S18" s="109"/>
      <c r="T18" s="260"/>
      <c r="U18" s="380" t="s">
        <v>400</v>
      </c>
      <c r="V18" s="208" t="s">
        <v>398</v>
      </c>
      <c r="W18" s="67">
        <v>0.7</v>
      </c>
      <c r="X18" s="273">
        <v>157</v>
      </c>
      <c r="Y18" s="72"/>
    </row>
    <row r="19" spans="1:25" ht="16.5" customHeight="1" x14ac:dyDescent="0.2">
      <c r="A19" s="63">
        <v>1</v>
      </c>
      <c r="B19" s="63" t="s">
        <v>2458</v>
      </c>
      <c r="C19" s="87" t="s">
        <v>6419</v>
      </c>
      <c r="D19" s="246">
        <v>106</v>
      </c>
      <c r="E19" s="235" t="s">
        <v>394</v>
      </c>
      <c r="F19" s="246">
        <v>91</v>
      </c>
      <c r="G19" s="235" t="s">
        <v>394</v>
      </c>
      <c r="H19" s="173"/>
      <c r="I19" s="90"/>
      <c r="J19" s="240" t="s">
        <v>398</v>
      </c>
      <c r="K19" s="223">
        <v>0.9</v>
      </c>
      <c r="L19" s="68" t="s">
        <v>397</v>
      </c>
      <c r="M19" s="207" t="s">
        <v>398</v>
      </c>
      <c r="N19" s="70">
        <v>1</v>
      </c>
      <c r="O19" s="47"/>
      <c r="Q19" s="223"/>
      <c r="R19" s="88"/>
      <c r="S19" s="109"/>
      <c r="T19" s="260"/>
      <c r="U19" s="381"/>
      <c r="V19" s="209"/>
      <c r="W19" s="75"/>
      <c r="X19" s="273">
        <v>157</v>
      </c>
      <c r="Y19" s="72"/>
    </row>
    <row r="20" spans="1:25" ht="16.5" customHeight="1" x14ac:dyDescent="0.2">
      <c r="A20" s="53">
        <v>1</v>
      </c>
      <c r="B20" s="53">
        <v>9231</v>
      </c>
      <c r="C20" s="85" t="s">
        <v>6420</v>
      </c>
      <c r="D20" s="83"/>
      <c r="F20" s="325" t="s">
        <v>463</v>
      </c>
      <c r="G20" s="394"/>
      <c r="H20" s="83"/>
      <c r="I20" s="78"/>
      <c r="L20" s="145"/>
      <c r="M20" s="57"/>
      <c r="N20" s="58"/>
      <c r="O20" s="47"/>
      <c r="R20" s="47"/>
      <c r="T20" s="223"/>
      <c r="U20" s="61"/>
      <c r="V20" s="231"/>
      <c r="W20" s="62"/>
      <c r="X20" s="272">
        <v>295</v>
      </c>
      <c r="Y20" s="60"/>
    </row>
    <row r="21" spans="1:25" ht="16.5" customHeight="1" x14ac:dyDescent="0.2">
      <c r="A21" s="53">
        <v>1</v>
      </c>
      <c r="B21" s="53">
        <v>9232</v>
      </c>
      <c r="C21" s="85" t="s">
        <v>6421</v>
      </c>
      <c r="D21" s="83"/>
      <c r="F21" s="391"/>
      <c r="G21" s="390"/>
      <c r="H21" s="83"/>
      <c r="I21" s="78"/>
      <c r="L21" s="56" t="s">
        <v>397</v>
      </c>
      <c r="M21" s="205" t="s">
        <v>398</v>
      </c>
      <c r="N21" s="58">
        <v>1</v>
      </c>
      <c r="O21" s="47"/>
      <c r="R21" s="47"/>
      <c r="T21" s="223"/>
      <c r="U21" s="49"/>
      <c r="V21" s="229"/>
      <c r="W21" s="50"/>
      <c r="X21" s="272">
        <v>295</v>
      </c>
      <c r="Y21" s="60"/>
    </row>
    <row r="22" spans="1:25" ht="16.5" customHeight="1" x14ac:dyDescent="0.2">
      <c r="A22" s="63">
        <v>1</v>
      </c>
      <c r="B22" s="63" t="s">
        <v>2459</v>
      </c>
      <c r="C22" s="87" t="s">
        <v>6422</v>
      </c>
      <c r="D22" s="83"/>
      <c r="F22" s="391"/>
      <c r="G22" s="390"/>
      <c r="H22" s="173"/>
      <c r="I22" s="90"/>
      <c r="L22" s="236"/>
      <c r="M22" s="69"/>
      <c r="N22" s="70"/>
      <c r="O22" s="47"/>
      <c r="R22" s="88"/>
      <c r="S22" s="109"/>
      <c r="T22" s="260"/>
      <c r="U22" s="380" t="s">
        <v>400</v>
      </c>
      <c r="V22" s="208" t="s">
        <v>398</v>
      </c>
      <c r="W22" s="67">
        <v>0.7</v>
      </c>
      <c r="X22" s="273">
        <v>206</v>
      </c>
      <c r="Y22" s="72"/>
    </row>
    <row r="23" spans="1:25" ht="16.5" customHeight="1" x14ac:dyDescent="0.2">
      <c r="A23" s="63">
        <v>1</v>
      </c>
      <c r="B23" s="63" t="s">
        <v>2460</v>
      </c>
      <c r="C23" s="87" t="s">
        <v>6423</v>
      </c>
      <c r="D23" s="83"/>
      <c r="F23" s="246">
        <v>169</v>
      </c>
      <c r="G23" s="235" t="s">
        <v>394</v>
      </c>
      <c r="H23" s="173"/>
      <c r="I23" s="90"/>
      <c r="L23" s="68" t="s">
        <v>397</v>
      </c>
      <c r="M23" s="207" t="s">
        <v>398</v>
      </c>
      <c r="N23" s="70">
        <v>1</v>
      </c>
      <c r="O23" s="47"/>
      <c r="R23" s="88"/>
      <c r="S23" s="109"/>
      <c r="T23" s="260"/>
      <c r="U23" s="381"/>
      <c r="V23" s="209"/>
      <c r="W23" s="75"/>
      <c r="X23" s="273">
        <v>206</v>
      </c>
      <c r="Y23" s="72"/>
    </row>
    <row r="24" spans="1:25" ht="16.5" customHeight="1" x14ac:dyDescent="0.2">
      <c r="A24" s="53">
        <v>1</v>
      </c>
      <c r="B24" s="53">
        <v>9233</v>
      </c>
      <c r="C24" s="85" t="s">
        <v>6424</v>
      </c>
      <c r="D24" s="325" t="s">
        <v>736</v>
      </c>
      <c r="E24" s="394"/>
      <c r="F24" s="325" t="s">
        <v>460</v>
      </c>
      <c r="G24" s="394"/>
      <c r="H24" s="83"/>
      <c r="I24" s="78"/>
      <c r="L24" s="145"/>
      <c r="M24" s="57"/>
      <c r="N24" s="58"/>
      <c r="O24" s="47"/>
      <c r="R24" s="47"/>
      <c r="T24" s="223"/>
      <c r="U24" s="61"/>
      <c r="V24" s="231"/>
      <c r="W24" s="62"/>
      <c r="X24" s="194">
        <v>336</v>
      </c>
      <c r="Y24" s="60"/>
    </row>
    <row r="25" spans="1:25" ht="16.5" customHeight="1" x14ac:dyDescent="0.2">
      <c r="A25" s="53">
        <v>1</v>
      </c>
      <c r="B25" s="53">
        <v>9234</v>
      </c>
      <c r="C25" s="85" t="s">
        <v>6425</v>
      </c>
      <c r="D25" s="391"/>
      <c r="E25" s="390"/>
      <c r="F25" s="391"/>
      <c r="G25" s="390"/>
      <c r="H25" s="83"/>
      <c r="I25" s="78"/>
      <c r="L25" s="56" t="s">
        <v>397</v>
      </c>
      <c r="M25" s="205" t="s">
        <v>398</v>
      </c>
      <c r="N25" s="58">
        <v>1</v>
      </c>
      <c r="O25" s="47"/>
      <c r="R25" s="47"/>
      <c r="T25" s="223"/>
      <c r="U25" s="49"/>
      <c r="V25" s="229"/>
      <c r="W25" s="50"/>
      <c r="X25" s="194">
        <v>336</v>
      </c>
      <c r="Y25" s="60"/>
    </row>
    <row r="26" spans="1:25" ht="16.5" customHeight="1" x14ac:dyDescent="0.2">
      <c r="A26" s="63">
        <v>1</v>
      </c>
      <c r="B26" s="63" t="s">
        <v>2461</v>
      </c>
      <c r="C26" s="87" t="s">
        <v>6426</v>
      </c>
      <c r="D26" s="391"/>
      <c r="E26" s="390"/>
      <c r="F26" s="391"/>
      <c r="G26" s="390"/>
      <c r="H26" s="173"/>
      <c r="I26" s="90"/>
      <c r="L26" s="236"/>
      <c r="M26" s="69"/>
      <c r="N26" s="70"/>
      <c r="O26" s="47"/>
      <c r="R26" s="88"/>
      <c r="S26" s="109"/>
      <c r="T26" s="260"/>
      <c r="U26" s="380" t="s">
        <v>400</v>
      </c>
      <c r="V26" s="208" t="s">
        <v>398</v>
      </c>
      <c r="W26" s="67">
        <v>0.7</v>
      </c>
      <c r="X26" s="195">
        <v>235</v>
      </c>
      <c r="Y26" s="72"/>
    </row>
    <row r="27" spans="1:25" ht="16.5" customHeight="1" x14ac:dyDescent="0.2">
      <c r="A27" s="63">
        <v>1</v>
      </c>
      <c r="B27" s="63" t="s">
        <v>2462</v>
      </c>
      <c r="C27" s="87" t="s">
        <v>6427</v>
      </c>
      <c r="D27" s="247">
        <v>197</v>
      </c>
      <c r="E27" s="244" t="s">
        <v>394</v>
      </c>
      <c r="F27" s="247">
        <v>78</v>
      </c>
      <c r="G27" s="244" t="s">
        <v>394</v>
      </c>
      <c r="H27" s="174"/>
      <c r="I27" s="92"/>
      <c r="J27" s="49"/>
      <c r="K27" s="49"/>
      <c r="L27" s="68" t="s">
        <v>397</v>
      </c>
      <c r="M27" s="207" t="s">
        <v>398</v>
      </c>
      <c r="N27" s="70">
        <v>1</v>
      </c>
      <c r="O27" s="55"/>
      <c r="P27" s="49"/>
      <c r="Q27" s="50"/>
      <c r="R27" s="73"/>
      <c r="S27" s="74"/>
      <c r="T27" s="255"/>
      <c r="U27" s="381"/>
      <c r="V27" s="209"/>
      <c r="W27" s="75"/>
      <c r="X27" s="195">
        <v>235</v>
      </c>
      <c r="Y27" s="79"/>
    </row>
    <row r="28" spans="1:25" ht="16.5" customHeight="1" x14ac:dyDescent="0.2">
      <c r="A28" s="93"/>
      <c r="B28" s="93"/>
      <c r="C28" s="94"/>
      <c r="X28" s="196"/>
      <c r="Y28" s="97"/>
    </row>
    <row r="29" spans="1:25" ht="16.5" customHeight="1" x14ac:dyDescent="0.2">
      <c r="A29" s="93"/>
      <c r="B29" s="93"/>
      <c r="C29" s="94"/>
      <c r="X29" s="196"/>
      <c r="Y29" s="97"/>
    </row>
    <row r="30" spans="1:25" ht="16.5" customHeight="1" x14ac:dyDescent="0.2">
      <c r="A30" s="93"/>
      <c r="B30" s="98" t="s">
        <v>2723</v>
      </c>
      <c r="C30" s="94"/>
      <c r="D30" s="81"/>
      <c r="X30" s="196"/>
      <c r="Y30" s="97"/>
    </row>
    <row r="31" spans="1:25" ht="16.5" customHeight="1" x14ac:dyDescent="0.2">
      <c r="A31" s="99" t="s">
        <v>386</v>
      </c>
      <c r="B31" s="32"/>
      <c r="C31" s="100" t="s">
        <v>387</v>
      </c>
      <c r="D31" s="34" t="s">
        <v>388</v>
      </c>
      <c r="E31" s="34"/>
      <c r="F31" s="34"/>
      <c r="G31" s="34"/>
      <c r="H31" s="34"/>
      <c r="I31" s="34"/>
      <c r="J31" s="34"/>
      <c r="K31" s="34"/>
      <c r="L31" s="34"/>
      <c r="M31" s="34"/>
      <c r="N31" s="35"/>
      <c r="O31" s="34"/>
      <c r="P31" s="34"/>
      <c r="Q31" s="35"/>
      <c r="R31" s="34"/>
      <c r="S31" s="34"/>
      <c r="T31" s="35"/>
      <c r="U31" s="34"/>
      <c r="V31" s="82"/>
      <c r="W31" s="35"/>
      <c r="X31" s="33" t="s">
        <v>389</v>
      </c>
      <c r="Y31" s="33" t="s">
        <v>390</v>
      </c>
    </row>
    <row r="32" spans="1:25" ht="16.5" customHeight="1" x14ac:dyDescent="0.2">
      <c r="A32" s="37" t="s">
        <v>391</v>
      </c>
      <c r="B32" s="37" t="s">
        <v>392</v>
      </c>
      <c r="C32" s="101"/>
      <c r="D32" s="40"/>
      <c r="E32" s="40"/>
      <c r="F32" s="99" t="s">
        <v>452</v>
      </c>
      <c r="G32" s="166"/>
      <c r="H32" s="99" t="s">
        <v>453</v>
      </c>
      <c r="I32" s="32"/>
      <c r="J32" s="40"/>
      <c r="K32" s="40"/>
      <c r="L32" s="40"/>
      <c r="M32" s="40"/>
      <c r="N32" s="41"/>
      <c r="O32" s="40"/>
      <c r="P32" s="40"/>
      <c r="Q32" s="41"/>
      <c r="R32" s="40"/>
      <c r="S32" s="40"/>
      <c r="T32" s="41"/>
      <c r="U32" s="40"/>
      <c r="V32" s="201"/>
      <c r="W32" s="41"/>
      <c r="X32" s="43" t="s">
        <v>393</v>
      </c>
      <c r="Y32" s="43" t="s">
        <v>394</v>
      </c>
    </row>
    <row r="33" spans="1:25" ht="16.5" customHeight="1" x14ac:dyDescent="0.2">
      <c r="A33" s="53">
        <v>1</v>
      </c>
      <c r="B33" s="53">
        <v>9235</v>
      </c>
      <c r="C33" s="85" t="s">
        <v>6428</v>
      </c>
      <c r="D33" s="325" t="s">
        <v>395</v>
      </c>
      <c r="E33" s="394"/>
      <c r="F33" s="325" t="s">
        <v>464</v>
      </c>
      <c r="G33" s="394"/>
      <c r="H33" s="325" t="s">
        <v>467</v>
      </c>
      <c r="I33" s="394"/>
      <c r="J33" s="325" t="s">
        <v>1863</v>
      </c>
      <c r="K33" s="407"/>
      <c r="L33" s="145"/>
      <c r="M33" s="57"/>
      <c r="N33" s="58"/>
      <c r="O33" s="117" t="s">
        <v>465</v>
      </c>
      <c r="P33" s="61"/>
      <c r="Q33" s="234"/>
      <c r="R33" s="115" t="s">
        <v>468</v>
      </c>
      <c r="S33" s="61"/>
      <c r="T33" s="234"/>
      <c r="U33" s="61"/>
      <c r="V33" s="231"/>
      <c r="W33" s="62"/>
      <c r="X33" s="194">
        <v>303</v>
      </c>
      <c r="Y33" s="130" t="s">
        <v>396</v>
      </c>
    </row>
    <row r="34" spans="1:25" ht="16.5" customHeight="1" x14ac:dyDescent="0.2">
      <c r="A34" s="53">
        <v>1</v>
      </c>
      <c r="B34" s="53">
        <v>9236</v>
      </c>
      <c r="C34" s="85" t="s">
        <v>6429</v>
      </c>
      <c r="D34" s="391"/>
      <c r="E34" s="390"/>
      <c r="F34" s="391"/>
      <c r="G34" s="390"/>
      <c r="H34" s="391"/>
      <c r="I34" s="390"/>
      <c r="J34" s="337"/>
      <c r="K34" s="402"/>
      <c r="L34" s="56" t="s">
        <v>397</v>
      </c>
      <c r="M34" s="205" t="s">
        <v>398</v>
      </c>
      <c r="N34" s="58">
        <v>1</v>
      </c>
      <c r="O34" s="239" t="s">
        <v>398</v>
      </c>
      <c r="P34" s="26">
        <v>0.25</v>
      </c>
      <c r="Q34" s="401" t="s">
        <v>423</v>
      </c>
      <c r="R34" s="239" t="s">
        <v>398</v>
      </c>
      <c r="S34" s="26">
        <v>0.5</v>
      </c>
      <c r="T34" s="328" t="s">
        <v>423</v>
      </c>
      <c r="U34" s="49"/>
      <c r="V34" s="229"/>
      <c r="W34" s="50"/>
      <c r="X34" s="194">
        <v>303</v>
      </c>
      <c r="Y34" s="60"/>
    </row>
    <row r="35" spans="1:25" ht="16.5" customHeight="1" x14ac:dyDescent="0.2">
      <c r="A35" s="63">
        <v>1</v>
      </c>
      <c r="B35" s="63" t="s">
        <v>2463</v>
      </c>
      <c r="C35" s="87" t="s">
        <v>6430</v>
      </c>
      <c r="D35" s="391"/>
      <c r="E35" s="390"/>
      <c r="F35" s="391"/>
      <c r="G35" s="390"/>
      <c r="H35" s="391"/>
      <c r="I35" s="390"/>
      <c r="J35" s="337"/>
      <c r="K35" s="402"/>
      <c r="L35" s="236"/>
      <c r="M35" s="69"/>
      <c r="N35" s="70"/>
      <c r="O35" s="47"/>
      <c r="Q35" s="401"/>
      <c r="R35" s="47"/>
      <c r="T35" s="390"/>
      <c r="U35" s="359" t="s">
        <v>400</v>
      </c>
      <c r="V35" s="208" t="s">
        <v>398</v>
      </c>
      <c r="W35" s="67">
        <v>0.7</v>
      </c>
      <c r="X35" s="195">
        <v>213</v>
      </c>
      <c r="Y35" s="72"/>
    </row>
    <row r="36" spans="1:25" ht="16.5" customHeight="1" x14ac:dyDescent="0.2">
      <c r="A36" s="63">
        <v>1</v>
      </c>
      <c r="B36" s="63" t="s">
        <v>2464</v>
      </c>
      <c r="C36" s="87" t="s">
        <v>6431</v>
      </c>
      <c r="D36" s="247">
        <v>106</v>
      </c>
      <c r="E36" s="244" t="s">
        <v>394</v>
      </c>
      <c r="F36" s="247">
        <v>91</v>
      </c>
      <c r="G36" s="244" t="s">
        <v>394</v>
      </c>
      <c r="H36" s="247">
        <v>78</v>
      </c>
      <c r="I36" s="244" t="s">
        <v>394</v>
      </c>
      <c r="J36" s="266" t="s">
        <v>398</v>
      </c>
      <c r="K36" s="230">
        <v>0.9</v>
      </c>
      <c r="L36" s="68" t="s">
        <v>397</v>
      </c>
      <c r="M36" s="207" t="s">
        <v>398</v>
      </c>
      <c r="N36" s="70">
        <v>1</v>
      </c>
      <c r="O36" s="55"/>
      <c r="P36" s="49"/>
      <c r="Q36" s="230"/>
      <c r="R36" s="55"/>
      <c r="S36" s="49"/>
      <c r="T36" s="230"/>
      <c r="U36" s="360"/>
      <c r="V36" s="209"/>
      <c r="W36" s="75"/>
      <c r="X36" s="195">
        <v>213</v>
      </c>
      <c r="Y36" s="79"/>
    </row>
    <row r="37" spans="1:25" ht="16.5" customHeight="1" x14ac:dyDescent="0.2"/>
    <row r="38" spans="1:25" ht="16.5" customHeight="1" x14ac:dyDescent="0.2"/>
  </sheetData>
  <mergeCells count="24">
    <mergeCell ref="T34:T35"/>
    <mergeCell ref="U35:U36"/>
    <mergeCell ref="F20:G22"/>
    <mergeCell ref="U22:U23"/>
    <mergeCell ref="D24:E26"/>
    <mergeCell ref="F24:G26"/>
    <mergeCell ref="U26:U27"/>
    <mergeCell ref="D33:E35"/>
    <mergeCell ref="F33:G35"/>
    <mergeCell ref="H33:I35"/>
    <mergeCell ref="J33:K35"/>
    <mergeCell ref="Q34:Q35"/>
    <mergeCell ref="U9:U10"/>
    <mergeCell ref="D16:E18"/>
    <mergeCell ref="F16:G18"/>
    <mergeCell ref="J16:K18"/>
    <mergeCell ref="Q17:Q18"/>
    <mergeCell ref="U18:U19"/>
    <mergeCell ref="D7:E9"/>
    <mergeCell ref="F7:G9"/>
    <mergeCell ref="H7:I9"/>
    <mergeCell ref="J7:K9"/>
    <mergeCell ref="Q8:Q9"/>
    <mergeCell ref="T8:T9"/>
  </mergeCells>
  <phoneticPr fontId="1"/>
  <printOptions horizontalCentered="1"/>
  <pageMargins left="0.70866141732283472" right="0.70866141732283472" top="0.74803149606299213" bottom="0.74803149606299213" header="0.31496062992125984" footer="0.31496062992125984"/>
  <pageSetup paperSize="9" scale="46" fitToHeight="0" orientation="portrait" r:id="rId1"/>
  <headerFooter>
    <oddFooter>&amp;C&amp;"ＭＳ Ｐゴシック"&amp;14&amp;P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92"/>
  <sheetViews>
    <sheetView view="pageBreakPreview" topLeftCell="A67"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37.44140625" style="23" bestFit="1" customWidth="1"/>
    <col min="4" max="4" width="4.88671875" style="23" customWidth="1"/>
    <col min="5" max="5" width="4.88671875" style="25" customWidth="1"/>
    <col min="6" max="6" width="4.109375" style="25" customWidth="1"/>
    <col min="7" max="7" width="4.44140625" style="25" bestFit="1" customWidth="1"/>
    <col min="8" max="8" width="26" style="25" customWidth="1"/>
    <col min="9" max="9" width="2.44140625" style="25" customWidth="1"/>
    <col min="10" max="10" width="5.44140625" style="26" bestFit="1" customWidth="1"/>
    <col min="11" max="11" width="17.88671875" style="25" customWidth="1"/>
    <col min="12" max="12" width="2.44140625" style="228" customWidth="1"/>
    <col min="13" max="13" width="4.44140625" style="26" bestFit="1" customWidth="1"/>
    <col min="14" max="14" width="7.109375" style="28" customWidth="1"/>
    <col min="15" max="15" width="8.6640625" style="29" customWidth="1"/>
    <col min="16" max="16384" width="8.88671875" style="25"/>
  </cols>
  <sheetData>
    <row r="1" spans="1:15" ht="17.100000000000001" customHeight="1" x14ac:dyDescent="0.2"/>
    <row r="2" spans="1:15" ht="17.100000000000001" customHeight="1" x14ac:dyDescent="0.2"/>
    <row r="3" spans="1:15" ht="17.100000000000001" customHeight="1" x14ac:dyDescent="0.2"/>
    <row r="4" spans="1:15" ht="17.100000000000001" customHeight="1" x14ac:dyDescent="0.2">
      <c r="B4" s="30" t="s">
        <v>2724</v>
      </c>
      <c r="D4" s="81"/>
    </row>
    <row r="5" spans="1:15" ht="16.5" customHeight="1" x14ac:dyDescent="0.2">
      <c r="A5" s="31" t="s">
        <v>386</v>
      </c>
      <c r="B5" s="32"/>
      <c r="C5" s="33" t="s">
        <v>387</v>
      </c>
      <c r="D5" s="34" t="s">
        <v>388</v>
      </c>
      <c r="E5" s="34"/>
      <c r="F5" s="34"/>
      <c r="G5" s="34"/>
      <c r="H5" s="34"/>
      <c r="I5" s="34"/>
      <c r="J5" s="35"/>
      <c r="K5" s="34"/>
      <c r="L5" s="34"/>
      <c r="M5" s="35"/>
      <c r="N5" s="36" t="s">
        <v>389</v>
      </c>
      <c r="O5" s="33" t="s">
        <v>390</v>
      </c>
    </row>
    <row r="6" spans="1:15" ht="16.5" customHeight="1" x14ac:dyDescent="0.2">
      <c r="A6" s="37" t="s">
        <v>391</v>
      </c>
      <c r="B6" s="37" t="s">
        <v>392</v>
      </c>
      <c r="C6" s="38"/>
      <c r="D6" s="40"/>
      <c r="E6" s="40"/>
      <c r="F6" s="40"/>
      <c r="G6" s="40"/>
      <c r="H6" s="40"/>
      <c r="I6" s="40"/>
      <c r="J6" s="41"/>
      <c r="K6" s="40"/>
      <c r="L6" s="201"/>
      <c r="M6" s="41"/>
      <c r="N6" s="42" t="s">
        <v>393</v>
      </c>
      <c r="O6" s="43" t="s">
        <v>394</v>
      </c>
    </row>
    <row r="7" spans="1:15" ht="16.5" customHeight="1" x14ac:dyDescent="0.2">
      <c r="A7" s="44">
        <v>1</v>
      </c>
      <c r="B7" s="44">
        <v>9237</v>
      </c>
      <c r="C7" s="45" t="s">
        <v>6432</v>
      </c>
      <c r="D7" s="327" t="s">
        <v>395</v>
      </c>
      <c r="E7" s="390"/>
      <c r="F7" s="327" t="s">
        <v>1863</v>
      </c>
      <c r="G7" s="402"/>
      <c r="H7" s="55"/>
      <c r="I7" s="49"/>
      <c r="J7" s="50"/>
      <c r="K7" s="47"/>
      <c r="N7" s="51">
        <v>62</v>
      </c>
      <c r="O7" s="52" t="s">
        <v>396</v>
      </c>
    </row>
    <row r="8" spans="1:15" ht="16.5" customHeight="1" x14ac:dyDescent="0.2">
      <c r="A8" s="53">
        <v>1</v>
      </c>
      <c r="B8" s="53">
        <v>9238</v>
      </c>
      <c r="C8" s="54" t="s">
        <v>6433</v>
      </c>
      <c r="D8" s="391"/>
      <c r="E8" s="390"/>
      <c r="F8" s="337"/>
      <c r="G8" s="402"/>
      <c r="H8" s="248" t="s">
        <v>397</v>
      </c>
      <c r="I8" s="232" t="s">
        <v>398</v>
      </c>
      <c r="J8" s="58">
        <v>1</v>
      </c>
      <c r="K8" s="55"/>
      <c r="L8" s="229"/>
      <c r="M8" s="50"/>
      <c r="N8" s="59">
        <v>62</v>
      </c>
      <c r="O8" s="60"/>
    </row>
    <row r="9" spans="1:15" ht="16.5" customHeight="1" x14ac:dyDescent="0.2">
      <c r="A9" s="63">
        <v>1</v>
      </c>
      <c r="B9" s="63" t="s">
        <v>2465</v>
      </c>
      <c r="C9" s="64" t="s">
        <v>6434</v>
      </c>
      <c r="D9" s="391"/>
      <c r="E9" s="390"/>
      <c r="F9" s="337"/>
      <c r="G9" s="402"/>
      <c r="H9" s="236"/>
      <c r="I9" s="69"/>
      <c r="J9" s="70"/>
      <c r="K9" s="359" t="s">
        <v>400</v>
      </c>
      <c r="L9" s="208" t="s">
        <v>398</v>
      </c>
      <c r="M9" s="67">
        <v>0.7</v>
      </c>
      <c r="N9" s="71">
        <v>43</v>
      </c>
      <c r="O9" s="72"/>
    </row>
    <row r="10" spans="1:15" ht="16.5" customHeight="1" x14ac:dyDescent="0.2">
      <c r="A10" s="63">
        <v>1</v>
      </c>
      <c r="B10" s="63" t="s">
        <v>2466</v>
      </c>
      <c r="C10" s="64" t="s">
        <v>6435</v>
      </c>
      <c r="D10" s="246">
        <v>69</v>
      </c>
      <c r="E10" s="23" t="s">
        <v>394</v>
      </c>
      <c r="F10" s="240" t="s">
        <v>398</v>
      </c>
      <c r="G10" s="223">
        <v>0.9</v>
      </c>
      <c r="H10" s="251" t="s">
        <v>397</v>
      </c>
      <c r="I10" s="233" t="s">
        <v>398</v>
      </c>
      <c r="J10" s="70">
        <v>1</v>
      </c>
      <c r="K10" s="360"/>
      <c r="L10" s="209"/>
      <c r="M10" s="75"/>
      <c r="N10" s="71">
        <v>43</v>
      </c>
      <c r="O10" s="72"/>
    </row>
    <row r="11" spans="1:15" ht="16.5" customHeight="1" x14ac:dyDescent="0.2">
      <c r="A11" s="53">
        <v>1</v>
      </c>
      <c r="B11" s="53">
        <v>9239</v>
      </c>
      <c r="C11" s="54" t="s">
        <v>6436</v>
      </c>
      <c r="D11" s="325" t="s">
        <v>401</v>
      </c>
      <c r="E11" s="394"/>
      <c r="F11" s="47"/>
      <c r="H11" s="145"/>
      <c r="I11" s="57"/>
      <c r="J11" s="58"/>
      <c r="K11" s="77"/>
      <c r="L11" s="231"/>
      <c r="M11" s="62"/>
      <c r="N11" s="59">
        <v>124</v>
      </c>
      <c r="O11" s="60"/>
    </row>
    <row r="12" spans="1:15" ht="16.5" customHeight="1" x14ac:dyDescent="0.2">
      <c r="A12" s="53">
        <v>1</v>
      </c>
      <c r="B12" s="53">
        <v>9240</v>
      </c>
      <c r="C12" s="54" t="s">
        <v>6437</v>
      </c>
      <c r="D12" s="391"/>
      <c r="E12" s="390"/>
      <c r="F12" s="47"/>
      <c r="H12" s="248" t="s">
        <v>397</v>
      </c>
      <c r="I12" s="232" t="s">
        <v>398</v>
      </c>
      <c r="J12" s="58">
        <v>1</v>
      </c>
      <c r="K12" s="55"/>
      <c r="L12" s="229"/>
      <c r="M12" s="50"/>
      <c r="N12" s="59">
        <v>124</v>
      </c>
      <c r="O12" s="60"/>
    </row>
    <row r="13" spans="1:15" ht="16.5" customHeight="1" x14ac:dyDescent="0.2">
      <c r="A13" s="63">
        <v>1</v>
      </c>
      <c r="B13" s="63" t="s">
        <v>2467</v>
      </c>
      <c r="C13" s="64" t="s">
        <v>6438</v>
      </c>
      <c r="D13" s="391"/>
      <c r="E13" s="390"/>
      <c r="F13" s="47"/>
      <c r="H13" s="236"/>
      <c r="I13" s="69"/>
      <c r="J13" s="70"/>
      <c r="K13" s="359" t="s">
        <v>400</v>
      </c>
      <c r="L13" s="208" t="s">
        <v>398</v>
      </c>
      <c r="M13" s="67">
        <v>0.7</v>
      </c>
      <c r="N13" s="71">
        <v>87</v>
      </c>
      <c r="O13" s="72"/>
    </row>
    <row r="14" spans="1:15" ht="16.5" customHeight="1" x14ac:dyDescent="0.2">
      <c r="A14" s="63">
        <v>1</v>
      </c>
      <c r="B14" s="63" t="s">
        <v>2468</v>
      </c>
      <c r="C14" s="64" t="s">
        <v>6439</v>
      </c>
      <c r="D14" s="246">
        <v>138</v>
      </c>
      <c r="E14" s="23" t="s">
        <v>394</v>
      </c>
      <c r="F14" s="47"/>
      <c r="H14" s="251" t="s">
        <v>397</v>
      </c>
      <c r="I14" s="233" t="s">
        <v>398</v>
      </c>
      <c r="J14" s="70">
        <v>1</v>
      </c>
      <c r="K14" s="360"/>
      <c r="L14" s="209"/>
      <c r="M14" s="75"/>
      <c r="N14" s="71">
        <v>87</v>
      </c>
      <c r="O14" s="72"/>
    </row>
    <row r="15" spans="1:15" ht="16.5" customHeight="1" x14ac:dyDescent="0.2">
      <c r="A15" s="53">
        <v>1</v>
      </c>
      <c r="B15" s="53">
        <v>9241</v>
      </c>
      <c r="C15" s="54" t="s">
        <v>6440</v>
      </c>
      <c r="D15" s="325" t="s">
        <v>402</v>
      </c>
      <c r="E15" s="394"/>
      <c r="F15" s="47"/>
      <c r="H15" s="145"/>
      <c r="I15" s="57"/>
      <c r="J15" s="58"/>
      <c r="K15" s="77"/>
      <c r="L15" s="231"/>
      <c r="M15" s="62"/>
      <c r="N15" s="59">
        <v>186</v>
      </c>
      <c r="O15" s="60"/>
    </row>
    <row r="16" spans="1:15" ht="16.5" customHeight="1" x14ac:dyDescent="0.2">
      <c r="A16" s="53">
        <v>1</v>
      </c>
      <c r="B16" s="53">
        <v>9242</v>
      </c>
      <c r="C16" s="54" t="s">
        <v>6441</v>
      </c>
      <c r="D16" s="391"/>
      <c r="E16" s="390"/>
      <c r="F16" s="47"/>
      <c r="H16" s="248" t="s">
        <v>397</v>
      </c>
      <c r="I16" s="232" t="s">
        <v>398</v>
      </c>
      <c r="J16" s="58">
        <v>1</v>
      </c>
      <c r="K16" s="55"/>
      <c r="L16" s="229"/>
      <c r="M16" s="50"/>
      <c r="N16" s="59">
        <v>186</v>
      </c>
      <c r="O16" s="60"/>
    </row>
    <row r="17" spans="1:15" ht="16.5" customHeight="1" x14ac:dyDescent="0.2">
      <c r="A17" s="63">
        <v>1</v>
      </c>
      <c r="B17" s="63" t="s">
        <v>2469</v>
      </c>
      <c r="C17" s="64" t="s">
        <v>6442</v>
      </c>
      <c r="D17" s="391"/>
      <c r="E17" s="390"/>
      <c r="F17" s="47"/>
      <c r="H17" s="236"/>
      <c r="I17" s="69"/>
      <c r="J17" s="70"/>
      <c r="K17" s="359" t="s">
        <v>400</v>
      </c>
      <c r="L17" s="208" t="s">
        <v>398</v>
      </c>
      <c r="M17" s="67">
        <v>0.7</v>
      </c>
      <c r="N17" s="71">
        <v>130</v>
      </c>
      <c r="O17" s="72"/>
    </row>
    <row r="18" spans="1:15" ht="16.5" customHeight="1" x14ac:dyDescent="0.2">
      <c r="A18" s="63">
        <v>1</v>
      </c>
      <c r="B18" s="63" t="s">
        <v>2470</v>
      </c>
      <c r="C18" s="64" t="s">
        <v>6443</v>
      </c>
      <c r="D18" s="246">
        <v>207</v>
      </c>
      <c r="E18" s="23" t="s">
        <v>394</v>
      </c>
      <c r="F18" s="47"/>
      <c r="H18" s="251" t="s">
        <v>397</v>
      </c>
      <c r="I18" s="233" t="s">
        <v>398</v>
      </c>
      <c r="J18" s="70">
        <v>1</v>
      </c>
      <c r="K18" s="360"/>
      <c r="L18" s="209"/>
      <c r="M18" s="75"/>
      <c r="N18" s="71">
        <v>130</v>
      </c>
      <c r="O18" s="72"/>
    </row>
    <row r="19" spans="1:15" ht="16.5" customHeight="1" x14ac:dyDescent="0.2">
      <c r="A19" s="53">
        <v>1</v>
      </c>
      <c r="B19" s="53">
        <v>9243</v>
      </c>
      <c r="C19" s="54" t="s">
        <v>6444</v>
      </c>
      <c r="D19" s="325" t="s">
        <v>403</v>
      </c>
      <c r="E19" s="394"/>
      <c r="F19" s="47"/>
      <c r="H19" s="145"/>
      <c r="I19" s="57"/>
      <c r="J19" s="58"/>
      <c r="K19" s="77"/>
      <c r="L19" s="231"/>
      <c r="M19" s="62"/>
      <c r="N19" s="59">
        <v>248</v>
      </c>
      <c r="O19" s="60"/>
    </row>
    <row r="20" spans="1:15" ht="16.5" customHeight="1" x14ac:dyDescent="0.2">
      <c r="A20" s="53">
        <v>1</v>
      </c>
      <c r="B20" s="53">
        <v>9244</v>
      </c>
      <c r="C20" s="54" t="s">
        <v>6445</v>
      </c>
      <c r="D20" s="391"/>
      <c r="E20" s="390"/>
      <c r="F20" s="47"/>
      <c r="H20" s="248" t="s">
        <v>397</v>
      </c>
      <c r="I20" s="232" t="s">
        <v>398</v>
      </c>
      <c r="J20" s="58">
        <v>1</v>
      </c>
      <c r="K20" s="55"/>
      <c r="L20" s="229"/>
      <c r="M20" s="50"/>
      <c r="N20" s="59">
        <v>248</v>
      </c>
      <c r="O20" s="60"/>
    </row>
    <row r="21" spans="1:15" ht="16.5" customHeight="1" x14ac:dyDescent="0.2">
      <c r="A21" s="63">
        <v>1</v>
      </c>
      <c r="B21" s="63" t="s">
        <v>2471</v>
      </c>
      <c r="C21" s="64" t="s">
        <v>6446</v>
      </c>
      <c r="D21" s="391"/>
      <c r="E21" s="390"/>
      <c r="F21" s="47"/>
      <c r="H21" s="236"/>
      <c r="I21" s="69"/>
      <c r="J21" s="70"/>
      <c r="K21" s="359" t="s">
        <v>400</v>
      </c>
      <c r="L21" s="208" t="s">
        <v>398</v>
      </c>
      <c r="M21" s="67">
        <v>0.7</v>
      </c>
      <c r="N21" s="71">
        <v>174</v>
      </c>
      <c r="O21" s="72"/>
    </row>
    <row r="22" spans="1:15" ht="16.5" customHeight="1" x14ac:dyDescent="0.2">
      <c r="A22" s="63">
        <v>1</v>
      </c>
      <c r="B22" s="63" t="s">
        <v>2472</v>
      </c>
      <c r="C22" s="64" t="s">
        <v>6447</v>
      </c>
      <c r="D22" s="246">
        <v>276</v>
      </c>
      <c r="E22" s="23" t="s">
        <v>394</v>
      </c>
      <c r="F22" s="47"/>
      <c r="H22" s="251" t="s">
        <v>397</v>
      </c>
      <c r="I22" s="233" t="s">
        <v>398</v>
      </c>
      <c r="J22" s="70">
        <v>1</v>
      </c>
      <c r="K22" s="360"/>
      <c r="L22" s="209"/>
      <c r="M22" s="75"/>
      <c r="N22" s="71">
        <v>174</v>
      </c>
      <c r="O22" s="72"/>
    </row>
    <row r="23" spans="1:15" ht="16.5" customHeight="1" x14ac:dyDescent="0.2">
      <c r="A23" s="53">
        <v>1</v>
      </c>
      <c r="B23" s="53">
        <v>9245</v>
      </c>
      <c r="C23" s="54" t="s">
        <v>6448</v>
      </c>
      <c r="D23" s="325" t="s">
        <v>404</v>
      </c>
      <c r="E23" s="394"/>
      <c r="F23" s="47"/>
      <c r="H23" s="145"/>
      <c r="I23" s="57"/>
      <c r="J23" s="58"/>
      <c r="K23" s="77"/>
      <c r="L23" s="231"/>
      <c r="M23" s="62"/>
      <c r="N23" s="59">
        <v>311</v>
      </c>
      <c r="O23" s="60"/>
    </row>
    <row r="24" spans="1:15" ht="16.5" customHeight="1" x14ac:dyDescent="0.2">
      <c r="A24" s="53">
        <v>1</v>
      </c>
      <c r="B24" s="53">
        <v>9246</v>
      </c>
      <c r="C24" s="54" t="s">
        <v>6449</v>
      </c>
      <c r="D24" s="391"/>
      <c r="E24" s="390"/>
      <c r="F24" s="47"/>
      <c r="H24" s="248" t="s">
        <v>397</v>
      </c>
      <c r="I24" s="232" t="s">
        <v>398</v>
      </c>
      <c r="J24" s="58">
        <v>1</v>
      </c>
      <c r="K24" s="55"/>
      <c r="L24" s="229"/>
      <c r="M24" s="50"/>
      <c r="N24" s="59">
        <v>311</v>
      </c>
      <c r="O24" s="60"/>
    </row>
    <row r="25" spans="1:15" ht="16.5" customHeight="1" x14ac:dyDescent="0.2">
      <c r="A25" s="63">
        <v>1</v>
      </c>
      <c r="B25" s="63" t="s">
        <v>2473</v>
      </c>
      <c r="C25" s="64" t="s">
        <v>6450</v>
      </c>
      <c r="D25" s="391"/>
      <c r="E25" s="390"/>
      <c r="F25" s="47"/>
      <c r="H25" s="236"/>
      <c r="I25" s="69"/>
      <c r="J25" s="70"/>
      <c r="K25" s="359" t="s">
        <v>400</v>
      </c>
      <c r="L25" s="208" t="s">
        <v>398</v>
      </c>
      <c r="M25" s="67">
        <v>0.7</v>
      </c>
      <c r="N25" s="71">
        <v>218</v>
      </c>
      <c r="O25" s="72"/>
    </row>
    <row r="26" spans="1:15" ht="16.5" customHeight="1" x14ac:dyDescent="0.2">
      <c r="A26" s="63">
        <v>1</v>
      </c>
      <c r="B26" s="63" t="s">
        <v>2474</v>
      </c>
      <c r="C26" s="64" t="s">
        <v>6451</v>
      </c>
      <c r="D26" s="246">
        <v>345</v>
      </c>
      <c r="E26" s="23" t="s">
        <v>394</v>
      </c>
      <c r="F26" s="47"/>
      <c r="H26" s="251" t="s">
        <v>397</v>
      </c>
      <c r="I26" s="233" t="s">
        <v>398</v>
      </c>
      <c r="J26" s="70">
        <v>1</v>
      </c>
      <c r="K26" s="360"/>
      <c r="L26" s="209"/>
      <c r="M26" s="75"/>
      <c r="N26" s="71">
        <v>218</v>
      </c>
      <c r="O26" s="72"/>
    </row>
    <row r="27" spans="1:15" ht="16.5" customHeight="1" x14ac:dyDescent="0.2">
      <c r="A27" s="53">
        <v>1</v>
      </c>
      <c r="B27" s="53">
        <v>9247</v>
      </c>
      <c r="C27" s="54" t="s">
        <v>6452</v>
      </c>
      <c r="D27" s="325" t="s">
        <v>405</v>
      </c>
      <c r="E27" s="394"/>
      <c r="F27" s="47"/>
      <c r="H27" s="145"/>
      <c r="I27" s="57"/>
      <c r="J27" s="58"/>
      <c r="K27" s="77"/>
      <c r="L27" s="231"/>
      <c r="M27" s="62"/>
      <c r="N27" s="59">
        <v>373</v>
      </c>
      <c r="O27" s="60"/>
    </row>
    <row r="28" spans="1:15" ht="16.5" customHeight="1" x14ac:dyDescent="0.2">
      <c r="A28" s="53">
        <v>1</v>
      </c>
      <c r="B28" s="53">
        <v>9248</v>
      </c>
      <c r="C28" s="54" t="s">
        <v>6453</v>
      </c>
      <c r="D28" s="391"/>
      <c r="E28" s="390"/>
      <c r="F28" s="47"/>
      <c r="H28" s="248" t="s">
        <v>397</v>
      </c>
      <c r="I28" s="232" t="s">
        <v>398</v>
      </c>
      <c r="J28" s="58">
        <v>1</v>
      </c>
      <c r="K28" s="55"/>
      <c r="L28" s="229"/>
      <c r="M28" s="50"/>
      <c r="N28" s="59">
        <v>373</v>
      </c>
      <c r="O28" s="60"/>
    </row>
    <row r="29" spans="1:15" ht="16.5" customHeight="1" x14ac:dyDescent="0.2">
      <c r="A29" s="63">
        <v>1</v>
      </c>
      <c r="B29" s="63" t="s">
        <v>2475</v>
      </c>
      <c r="C29" s="64" t="s">
        <v>6454</v>
      </c>
      <c r="D29" s="391"/>
      <c r="E29" s="390"/>
      <c r="F29" s="47"/>
      <c r="H29" s="236"/>
      <c r="I29" s="69"/>
      <c r="J29" s="70"/>
      <c r="K29" s="359" t="s">
        <v>400</v>
      </c>
      <c r="L29" s="208" t="s">
        <v>398</v>
      </c>
      <c r="M29" s="67">
        <v>0.7</v>
      </c>
      <c r="N29" s="71">
        <v>261</v>
      </c>
      <c r="O29" s="72"/>
    </row>
    <row r="30" spans="1:15" ht="16.5" customHeight="1" x14ac:dyDescent="0.2">
      <c r="A30" s="63">
        <v>1</v>
      </c>
      <c r="B30" s="63" t="s">
        <v>2476</v>
      </c>
      <c r="C30" s="64" t="s">
        <v>6455</v>
      </c>
      <c r="D30" s="246">
        <v>414</v>
      </c>
      <c r="E30" s="23" t="s">
        <v>394</v>
      </c>
      <c r="F30" s="47"/>
      <c r="H30" s="251" t="s">
        <v>397</v>
      </c>
      <c r="I30" s="233" t="s">
        <v>398</v>
      </c>
      <c r="J30" s="70">
        <v>1</v>
      </c>
      <c r="K30" s="360"/>
      <c r="L30" s="209"/>
      <c r="M30" s="75"/>
      <c r="N30" s="71">
        <v>261</v>
      </c>
      <c r="O30" s="72"/>
    </row>
    <row r="31" spans="1:15" ht="16.5" customHeight="1" x14ac:dyDescent="0.2">
      <c r="A31" s="53">
        <v>1</v>
      </c>
      <c r="B31" s="53">
        <v>9249</v>
      </c>
      <c r="C31" s="54" t="s">
        <v>6456</v>
      </c>
      <c r="D31" s="325" t="s">
        <v>406</v>
      </c>
      <c r="E31" s="394"/>
      <c r="F31" s="47"/>
      <c r="H31" s="145"/>
      <c r="I31" s="57"/>
      <c r="J31" s="58"/>
      <c r="K31" s="77"/>
      <c r="L31" s="231"/>
      <c r="M31" s="62"/>
      <c r="N31" s="59">
        <v>435</v>
      </c>
      <c r="O31" s="60"/>
    </row>
    <row r="32" spans="1:15" ht="16.5" customHeight="1" x14ac:dyDescent="0.2">
      <c r="A32" s="53">
        <v>1</v>
      </c>
      <c r="B32" s="53">
        <v>9250</v>
      </c>
      <c r="C32" s="54" t="s">
        <v>6457</v>
      </c>
      <c r="D32" s="391"/>
      <c r="E32" s="390"/>
      <c r="F32" s="47"/>
      <c r="H32" s="248" t="s">
        <v>397</v>
      </c>
      <c r="I32" s="232" t="s">
        <v>398</v>
      </c>
      <c r="J32" s="58">
        <v>1</v>
      </c>
      <c r="K32" s="55"/>
      <c r="L32" s="229"/>
      <c r="M32" s="50"/>
      <c r="N32" s="59">
        <v>435</v>
      </c>
      <c r="O32" s="60"/>
    </row>
    <row r="33" spans="1:15" ht="16.5" customHeight="1" x14ac:dyDescent="0.2">
      <c r="A33" s="63">
        <v>1</v>
      </c>
      <c r="B33" s="63" t="s">
        <v>2477</v>
      </c>
      <c r="C33" s="64" t="s">
        <v>6458</v>
      </c>
      <c r="D33" s="391"/>
      <c r="E33" s="390"/>
      <c r="F33" s="47"/>
      <c r="H33" s="236"/>
      <c r="I33" s="69"/>
      <c r="J33" s="70"/>
      <c r="K33" s="359" t="s">
        <v>400</v>
      </c>
      <c r="L33" s="208" t="s">
        <v>398</v>
      </c>
      <c r="M33" s="67">
        <v>0.7</v>
      </c>
      <c r="N33" s="71">
        <v>305</v>
      </c>
      <c r="O33" s="72"/>
    </row>
    <row r="34" spans="1:15" ht="16.5" customHeight="1" x14ac:dyDescent="0.2">
      <c r="A34" s="63">
        <v>1</v>
      </c>
      <c r="B34" s="63" t="s">
        <v>2478</v>
      </c>
      <c r="C34" s="64" t="s">
        <v>6459</v>
      </c>
      <c r="D34" s="246">
        <v>483</v>
      </c>
      <c r="E34" s="23" t="s">
        <v>394</v>
      </c>
      <c r="F34" s="47"/>
      <c r="H34" s="251" t="s">
        <v>397</v>
      </c>
      <c r="I34" s="233" t="s">
        <v>398</v>
      </c>
      <c r="J34" s="70">
        <v>1</v>
      </c>
      <c r="K34" s="360"/>
      <c r="L34" s="209"/>
      <c r="M34" s="75"/>
      <c r="N34" s="71">
        <v>305</v>
      </c>
      <c r="O34" s="72"/>
    </row>
    <row r="35" spans="1:15" ht="16.5" customHeight="1" x14ac:dyDescent="0.2">
      <c r="A35" s="53">
        <v>1</v>
      </c>
      <c r="B35" s="53">
        <v>9251</v>
      </c>
      <c r="C35" s="54" t="s">
        <v>6460</v>
      </c>
      <c r="D35" s="325" t="s">
        <v>488</v>
      </c>
      <c r="E35" s="394"/>
      <c r="F35" s="47"/>
      <c r="H35" s="145"/>
      <c r="I35" s="57"/>
      <c r="J35" s="58"/>
      <c r="K35" s="77"/>
      <c r="L35" s="231"/>
      <c r="M35" s="62"/>
      <c r="N35" s="59">
        <v>497</v>
      </c>
      <c r="O35" s="60"/>
    </row>
    <row r="36" spans="1:15" ht="16.5" customHeight="1" x14ac:dyDescent="0.2">
      <c r="A36" s="53">
        <v>1</v>
      </c>
      <c r="B36" s="53">
        <v>9252</v>
      </c>
      <c r="C36" s="54" t="s">
        <v>6461</v>
      </c>
      <c r="D36" s="391"/>
      <c r="E36" s="390"/>
      <c r="F36" s="47"/>
      <c r="H36" s="248" t="s">
        <v>397</v>
      </c>
      <c r="I36" s="232" t="s">
        <v>398</v>
      </c>
      <c r="J36" s="58">
        <v>1</v>
      </c>
      <c r="K36" s="55"/>
      <c r="L36" s="229"/>
      <c r="M36" s="50"/>
      <c r="N36" s="59">
        <v>497</v>
      </c>
      <c r="O36" s="60"/>
    </row>
    <row r="37" spans="1:15" ht="16.5" customHeight="1" x14ac:dyDescent="0.2">
      <c r="A37" s="63">
        <v>1</v>
      </c>
      <c r="B37" s="63" t="s">
        <v>2479</v>
      </c>
      <c r="C37" s="64" t="s">
        <v>6462</v>
      </c>
      <c r="D37" s="391"/>
      <c r="E37" s="390"/>
      <c r="F37" s="47"/>
      <c r="H37" s="236"/>
      <c r="I37" s="69"/>
      <c r="J37" s="70"/>
      <c r="K37" s="359" t="s">
        <v>400</v>
      </c>
      <c r="L37" s="208" t="s">
        <v>398</v>
      </c>
      <c r="M37" s="67">
        <v>0.7</v>
      </c>
      <c r="N37" s="71">
        <v>348</v>
      </c>
      <c r="O37" s="72"/>
    </row>
    <row r="38" spans="1:15" ht="16.5" customHeight="1" x14ac:dyDescent="0.2">
      <c r="A38" s="63">
        <v>1</v>
      </c>
      <c r="B38" s="63" t="s">
        <v>2480</v>
      </c>
      <c r="C38" s="64" t="s">
        <v>6463</v>
      </c>
      <c r="D38" s="246">
        <v>552</v>
      </c>
      <c r="E38" s="23" t="s">
        <v>394</v>
      </c>
      <c r="F38" s="47"/>
      <c r="H38" s="251" t="s">
        <v>397</v>
      </c>
      <c r="I38" s="233" t="s">
        <v>398</v>
      </c>
      <c r="J38" s="70">
        <v>1</v>
      </c>
      <c r="K38" s="360"/>
      <c r="L38" s="209"/>
      <c r="M38" s="75"/>
      <c r="N38" s="71">
        <v>348</v>
      </c>
      <c r="O38" s="72"/>
    </row>
    <row r="39" spans="1:15" ht="16.5" customHeight="1" x14ac:dyDescent="0.2">
      <c r="A39" s="53">
        <v>1</v>
      </c>
      <c r="B39" s="53">
        <v>9253</v>
      </c>
      <c r="C39" s="54" t="s">
        <v>6464</v>
      </c>
      <c r="D39" s="325" t="s">
        <v>408</v>
      </c>
      <c r="E39" s="394"/>
      <c r="F39" s="47"/>
      <c r="H39" s="145"/>
      <c r="I39" s="57"/>
      <c r="J39" s="58"/>
      <c r="K39" s="77"/>
      <c r="L39" s="231"/>
      <c r="M39" s="62"/>
      <c r="N39" s="59">
        <v>559</v>
      </c>
      <c r="O39" s="60"/>
    </row>
    <row r="40" spans="1:15" ht="16.5" customHeight="1" x14ac:dyDescent="0.2">
      <c r="A40" s="53">
        <v>1</v>
      </c>
      <c r="B40" s="53">
        <v>9254</v>
      </c>
      <c r="C40" s="54" t="s">
        <v>6465</v>
      </c>
      <c r="D40" s="391"/>
      <c r="E40" s="390"/>
      <c r="F40" s="47"/>
      <c r="H40" s="248" t="s">
        <v>397</v>
      </c>
      <c r="I40" s="232" t="s">
        <v>398</v>
      </c>
      <c r="J40" s="58">
        <v>1</v>
      </c>
      <c r="K40" s="55"/>
      <c r="L40" s="229"/>
      <c r="M40" s="50"/>
      <c r="N40" s="59">
        <v>559</v>
      </c>
      <c r="O40" s="60"/>
    </row>
    <row r="41" spans="1:15" ht="16.5" customHeight="1" x14ac:dyDescent="0.2">
      <c r="A41" s="63">
        <v>1</v>
      </c>
      <c r="B41" s="63" t="s">
        <v>2481</v>
      </c>
      <c r="C41" s="64" t="s">
        <v>6466</v>
      </c>
      <c r="D41" s="391"/>
      <c r="E41" s="390"/>
      <c r="F41" s="47"/>
      <c r="H41" s="236"/>
      <c r="I41" s="69"/>
      <c r="J41" s="70"/>
      <c r="K41" s="359" t="s">
        <v>400</v>
      </c>
      <c r="L41" s="208" t="s">
        <v>398</v>
      </c>
      <c r="M41" s="67">
        <v>0.7</v>
      </c>
      <c r="N41" s="71">
        <v>391</v>
      </c>
      <c r="O41" s="72"/>
    </row>
    <row r="42" spans="1:15" ht="16.5" customHeight="1" x14ac:dyDescent="0.2">
      <c r="A42" s="63">
        <v>1</v>
      </c>
      <c r="B42" s="63" t="s">
        <v>2482</v>
      </c>
      <c r="C42" s="64" t="s">
        <v>6467</v>
      </c>
      <c r="D42" s="246">
        <v>621</v>
      </c>
      <c r="E42" s="23" t="s">
        <v>394</v>
      </c>
      <c r="F42" s="47"/>
      <c r="H42" s="251" t="s">
        <v>397</v>
      </c>
      <c r="I42" s="233" t="s">
        <v>398</v>
      </c>
      <c r="J42" s="70">
        <v>1</v>
      </c>
      <c r="K42" s="360"/>
      <c r="L42" s="209"/>
      <c r="M42" s="75"/>
      <c r="N42" s="71">
        <v>391</v>
      </c>
      <c r="O42" s="72"/>
    </row>
    <row r="43" spans="1:15" ht="16.5" customHeight="1" x14ac:dyDescent="0.2">
      <c r="A43" s="53">
        <v>1</v>
      </c>
      <c r="B43" s="53">
        <v>9255</v>
      </c>
      <c r="C43" s="54" t="s">
        <v>6468</v>
      </c>
      <c r="D43" s="325" t="s">
        <v>409</v>
      </c>
      <c r="E43" s="394"/>
      <c r="F43" s="47"/>
      <c r="H43" s="145"/>
      <c r="I43" s="57"/>
      <c r="J43" s="58"/>
      <c r="K43" s="77"/>
      <c r="L43" s="231"/>
      <c r="M43" s="62"/>
      <c r="N43" s="59">
        <v>621</v>
      </c>
      <c r="O43" s="60"/>
    </row>
    <row r="44" spans="1:15" ht="16.5" customHeight="1" x14ac:dyDescent="0.2">
      <c r="A44" s="53">
        <v>1</v>
      </c>
      <c r="B44" s="53">
        <v>9256</v>
      </c>
      <c r="C44" s="54" t="s">
        <v>6469</v>
      </c>
      <c r="D44" s="391"/>
      <c r="E44" s="390"/>
      <c r="F44" s="47"/>
      <c r="H44" s="248" t="s">
        <v>397</v>
      </c>
      <c r="I44" s="232" t="s">
        <v>398</v>
      </c>
      <c r="J44" s="58">
        <v>1</v>
      </c>
      <c r="K44" s="55"/>
      <c r="L44" s="229"/>
      <c r="M44" s="50"/>
      <c r="N44" s="59">
        <v>621</v>
      </c>
      <c r="O44" s="60"/>
    </row>
    <row r="45" spans="1:15" ht="16.5" customHeight="1" x14ac:dyDescent="0.2">
      <c r="A45" s="63">
        <v>1</v>
      </c>
      <c r="B45" s="63" t="s">
        <v>2483</v>
      </c>
      <c r="C45" s="64" t="s">
        <v>6470</v>
      </c>
      <c r="D45" s="391"/>
      <c r="E45" s="390"/>
      <c r="F45" s="47"/>
      <c r="H45" s="236"/>
      <c r="I45" s="69"/>
      <c r="J45" s="70"/>
      <c r="K45" s="359" t="s">
        <v>400</v>
      </c>
      <c r="L45" s="208" t="s">
        <v>398</v>
      </c>
      <c r="M45" s="67">
        <v>0.7</v>
      </c>
      <c r="N45" s="71">
        <v>435</v>
      </c>
      <c r="O45" s="72"/>
    </row>
    <row r="46" spans="1:15" ht="16.5" customHeight="1" x14ac:dyDescent="0.2">
      <c r="A46" s="63">
        <v>1</v>
      </c>
      <c r="B46" s="63" t="s">
        <v>2484</v>
      </c>
      <c r="C46" s="64" t="s">
        <v>6471</v>
      </c>
      <c r="D46" s="246">
        <v>690</v>
      </c>
      <c r="E46" s="23" t="s">
        <v>394</v>
      </c>
      <c r="F46" s="47"/>
      <c r="H46" s="251" t="s">
        <v>397</v>
      </c>
      <c r="I46" s="233" t="s">
        <v>398</v>
      </c>
      <c r="J46" s="70">
        <v>1</v>
      </c>
      <c r="K46" s="360"/>
      <c r="L46" s="209"/>
      <c r="M46" s="75"/>
      <c r="N46" s="71">
        <v>435</v>
      </c>
      <c r="O46" s="72"/>
    </row>
    <row r="47" spans="1:15" ht="16.5" customHeight="1" x14ac:dyDescent="0.2">
      <c r="A47" s="53">
        <v>1</v>
      </c>
      <c r="B47" s="53">
        <v>9257</v>
      </c>
      <c r="C47" s="54" t="s">
        <v>6472</v>
      </c>
      <c r="D47" s="325" t="s">
        <v>410</v>
      </c>
      <c r="E47" s="394"/>
      <c r="F47" s="47"/>
      <c r="H47" s="145"/>
      <c r="I47" s="57"/>
      <c r="J47" s="58"/>
      <c r="K47" s="77"/>
      <c r="L47" s="231"/>
      <c r="M47" s="61"/>
      <c r="N47" s="59">
        <v>683</v>
      </c>
      <c r="O47" s="60"/>
    </row>
    <row r="48" spans="1:15" ht="16.5" customHeight="1" x14ac:dyDescent="0.2">
      <c r="A48" s="53">
        <v>1</v>
      </c>
      <c r="B48" s="53">
        <v>9258</v>
      </c>
      <c r="C48" s="54" t="s">
        <v>6473</v>
      </c>
      <c r="D48" s="391"/>
      <c r="E48" s="390"/>
      <c r="F48" s="47"/>
      <c r="H48" s="248" t="s">
        <v>397</v>
      </c>
      <c r="I48" s="232" t="s">
        <v>398</v>
      </c>
      <c r="J48" s="58">
        <v>1</v>
      </c>
      <c r="K48" s="55"/>
      <c r="L48" s="229"/>
      <c r="M48" s="49"/>
      <c r="N48" s="59">
        <v>683</v>
      </c>
      <c r="O48" s="60"/>
    </row>
    <row r="49" spans="1:15" ht="16.5" customHeight="1" x14ac:dyDescent="0.2">
      <c r="A49" s="63">
        <v>1</v>
      </c>
      <c r="B49" s="63" t="s">
        <v>2485</v>
      </c>
      <c r="C49" s="64" t="s">
        <v>6474</v>
      </c>
      <c r="D49" s="391"/>
      <c r="E49" s="390"/>
      <c r="F49" s="47"/>
      <c r="H49" s="236"/>
      <c r="I49" s="69"/>
      <c r="J49" s="70"/>
      <c r="K49" s="359" t="s">
        <v>400</v>
      </c>
      <c r="L49" s="208" t="s">
        <v>398</v>
      </c>
      <c r="M49" s="67">
        <v>0.7</v>
      </c>
      <c r="N49" s="71">
        <v>478</v>
      </c>
      <c r="O49" s="72"/>
    </row>
    <row r="50" spans="1:15" ht="16.5" customHeight="1" x14ac:dyDescent="0.2">
      <c r="A50" s="63">
        <v>1</v>
      </c>
      <c r="B50" s="63" t="s">
        <v>2486</v>
      </c>
      <c r="C50" s="64" t="s">
        <v>6475</v>
      </c>
      <c r="D50" s="246">
        <v>759</v>
      </c>
      <c r="E50" s="23" t="s">
        <v>394</v>
      </c>
      <c r="F50" s="47"/>
      <c r="H50" s="251" t="s">
        <v>397</v>
      </c>
      <c r="I50" s="233" t="s">
        <v>398</v>
      </c>
      <c r="J50" s="70">
        <v>1</v>
      </c>
      <c r="K50" s="360"/>
      <c r="L50" s="209"/>
      <c r="M50" s="75"/>
      <c r="N50" s="71">
        <v>478</v>
      </c>
      <c r="O50" s="72"/>
    </row>
    <row r="51" spans="1:15" ht="16.5" customHeight="1" x14ac:dyDescent="0.2">
      <c r="A51" s="53">
        <v>1</v>
      </c>
      <c r="B51" s="53">
        <v>9259</v>
      </c>
      <c r="C51" s="54" t="s">
        <v>6476</v>
      </c>
      <c r="D51" s="325" t="s">
        <v>411</v>
      </c>
      <c r="E51" s="394"/>
      <c r="F51" s="47"/>
      <c r="H51" s="145"/>
      <c r="I51" s="57"/>
      <c r="J51" s="58"/>
      <c r="K51" s="77"/>
      <c r="L51" s="231"/>
      <c r="M51" s="62"/>
      <c r="N51" s="59">
        <v>745</v>
      </c>
      <c r="O51" s="60"/>
    </row>
    <row r="52" spans="1:15" ht="16.5" customHeight="1" x14ac:dyDescent="0.2">
      <c r="A52" s="53">
        <v>1</v>
      </c>
      <c r="B52" s="53">
        <v>9260</v>
      </c>
      <c r="C52" s="54" t="s">
        <v>6477</v>
      </c>
      <c r="D52" s="391"/>
      <c r="E52" s="390"/>
      <c r="F52" s="47"/>
      <c r="H52" s="248" t="s">
        <v>397</v>
      </c>
      <c r="I52" s="232" t="s">
        <v>398</v>
      </c>
      <c r="J52" s="58">
        <v>1</v>
      </c>
      <c r="K52" s="55"/>
      <c r="L52" s="229"/>
      <c r="M52" s="50"/>
      <c r="N52" s="59">
        <v>745</v>
      </c>
      <c r="O52" s="60"/>
    </row>
    <row r="53" spans="1:15" ht="16.5" customHeight="1" x14ac:dyDescent="0.2">
      <c r="A53" s="63">
        <v>1</v>
      </c>
      <c r="B53" s="63" t="s">
        <v>2487</v>
      </c>
      <c r="C53" s="64" t="s">
        <v>6478</v>
      </c>
      <c r="D53" s="391"/>
      <c r="E53" s="390"/>
      <c r="F53" s="47"/>
      <c r="H53" s="236"/>
      <c r="I53" s="69"/>
      <c r="J53" s="70"/>
      <c r="K53" s="359" t="s">
        <v>400</v>
      </c>
      <c r="L53" s="208" t="s">
        <v>398</v>
      </c>
      <c r="M53" s="67">
        <v>0.7</v>
      </c>
      <c r="N53" s="71">
        <v>522</v>
      </c>
      <c r="O53" s="72"/>
    </row>
    <row r="54" spans="1:15" ht="16.5" customHeight="1" x14ac:dyDescent="0.2">
      <c r="A54" s="63">
        <v>1</v>
      </c>
      <c r="B54" s="63" t="s">
        <v>2488</v>
      </c>
      <c r="C54" s="64" t="s">
        <v>6479</v>
      </c>
      <c r="D54" s="246">
        <v>828</v>
      </c>
      <c r="E54" s="23" t="s">
        <v>394</v>
      </c>
      <c r="F54" s="47"/>
      <c r="H54" s="251" t="s">
        <v>397</v>
      </c>
      <c r="I54" s="233" t="s">
        <v>398</v>
      </c>
      <c r="J54" s="70">
        <v>1</v>
      </c>
      <c r="K54" s="360"/>
      <c r="L54" s="209"/>
      <c r="M54" s="75"/>
      <c r="N54" s="71">
        <v>522</v>
      </c>
      <c r="O54" s="72"/>
    </row>
    <row r="55" spans="1:15" ht="16.5" customHeight="1" x14ac:dyDescent="0.2">
      <c r="A55" s="53">
        <v>1</v>
      </c>
      <c r="B55" s="53">
        <v>9261</v>
      </c>
      <c r="C55" s="54" t="s">
        <v>6480</v>
      </c>
      <c r="D55" s="325" t="s">
        <v>412</v>
      </c>
      <c r="E55" s="394"/>
      <c r="F55" s="47"/>
      <c r="H55" s="145"/>
      <c r="I55" s="57"/>
      <c r="J55" s="58"/>
      <c r="K55" s="77"/>
      <c r="L55" s="231"/>
      <c r="M55" s="61"/>
      <c r="N55" s="59">
        <v>807</v>
      </c>
      <c r="O55" s="60"/>
    </row>
    <row r="56" spans="1:15" ht="16.5" customHeight="1" x14ac:dyDescent="0.2">
      <c r="A56" s="53">
        <v>1</v>
      </c>
      <c r="B56" s="53">
        <v>9262</v>
      </c>
      <c r="C56" s="54" t="s">
        <v>6481</v>
      </c>
      <c r="D56" s="391"/>
      <c r="E56" s="390"/>
      <c r="F56" s="47"/>
      <c r="H56" s="248" t="s">
        <v>397</v>
      </c>
      <c r="I56" s="232" t="s">
        <v>398</v>
      </c>
      <c r="J56" s="58">
        <v>1</v>
      </c>
      <c r="K56" s="55"/>
      <c r="L56" s="229"/>
      <c r="M56" s="49"/>
      <c r="N56" s="59">
        <v>807</v>
      </c>
      <c r="O56" s="60"/>
    </row>
    <row r="57" spans="1:15" ht="16.5" customHeight="1" x14ac:dyDescent="0.2">
      <c r="A57" s="63">
        <v>1</v>
      </c>
      <c r="B57" s="63" t="s">
        <v>2489</v>
      </c>
      <c r="C57" s="64" t="s">
        <v>6482</v>
      </c>
      <c r="D57" s="391"/>
      <c r="E57" s="390"/>
      <c r="F57" s="47"/>
      <c r="H57" s="236"/>
      <c r="I57" s="69"/>
      <c r="J57" s="70"/>
      <c r="K57" s="359" t="s">
        <v>400</v>
      </c>
      <c r="L57" s="208" t="s">
        <v>398</v>
      </c>
      <c r="M57" s="67">
        <v>0.7</v>
      </c>
      <c r="N57" s="71">
        <v>565</v>
      </c>
      <c r="O57" s="72"/>
    </row>
    <row r="58" spans="1:15" ht="16.5" customHeight="1" x14ac:dyDescent="0.2">
      <c r="A58" s="63">
        <v>1</v>
      </c>
      <c r="B58" s="63" t="s">
        <v>2490</v>
      </c>
      <c r="C58" s="64" t="s">
        <v>6483</v>
      </c>
      <c r="D58" s="246">
        <v>897</v>
      </c>
      <c r="E58" s="23" t="s">
        <v>394</v>
      </c>
      <c r="F58" s="47"/>
      <c r="H58" s="251" t="s">
        <v>397</v>
      </c>
      <c r="I58" s="233" t="s">
        <v>398</v>
      </c>
      <c r="J58" s="70">
        <v>1</v>
      </c>
      <c r="K58" s="360"/>
      <c r="L58" s="209"/>
      <c r="M58" s="75"/>
      <c r="N58" s="71">
        <v>565</v>
      </c>
      <c r="O58" s="72"/>
    </row>
    <row r="59" spans="1:15" ht="16.5" customHeight="1" x14ac:dyDescent="0.2">
      <c r="A59" s="53">
        <v>1</v>
      </c>
      <c r="B59" s="53">
        <v>9263</v>
      </c>
      <c r="C59" s="54" t="s">
        <v>6484</v>
      </c>
      <c r="D59" s="325" t="s">
        <v>413</v>
      </c>
      <c r="E59" s="394"/>
      <c r="F59" s="47"/>
      <c r="H59" s="145"/>
      <c r="I59" s="57"/>
      <c r="J59" s="58"/>
      <c r="K59" s="77"/>
      <c r="L59" s="231"/>
      <c r="M59" s="62"/>
      <c r="N59" s="59">
        <v>869</v>
      </c>
      <c r="O59" s="60"/>
    </row>
    <row r="60" spans="1:15" ht="16.5" customHeight="1" x14ac:dyDescent="0.2">
      <c r="A60" s="53">
        <v>1</v>
      </c>
      <c r="B60" s="53">
        <v>9264</v>
      </c>
      <c r="C60" s="54" t="s">
        <v>6485</v>
      </c>
      <c r="D60" s="391"/>
      <c r="E60" s="390"/>
      <c r="F60" s="47"/>
      <c r="H60" s="248" t="s">
        <v>397</v>
      </c>
      <c r="I60" s="232" t="s">
        <v>398</v>
      </c>
      <c r="J60" s="58">
        <v>1</v>
      </c>
      <c r="K60" s="55"/>
      <c r="L60" s="229"/>
      <c r="M60" s="50"/>
      <c r="N60" s="59">
        <v>869</v>
      </c>
      <c r="O60" s="60"/>
    </row>
    <row r="61" spans="1:15" ht="16.5" customHeight="1" x14ac:dyDescent="0.2">
      <c r="A61" s="63">
        <v>1</v>
      </c>
      <c r="B61" s="63" t="s">
        <v>2491</v>
      </c>
      <c r="C61" s="64" t="s">
        <v>6486</v>
      </c>
      <c r="D61" s="391"/>
      <c r="E61" s="390"/>
      <c r="F61" s="47"/>
      <c r="H61" s="236"/>
      <c r="I61" s="69"/>
      <c r="J61" s="70"/>
      <c r="K61" s="359" t="s">
        <v>400</v>
      </c>
      <c r="L61" s="208" t="s">
        <v>398</v>
      </c>
      <c r="M61" s="67">
        <v>0.7</v>
      </c>
      <c r="N61" s="71">
        <v>608</v>
      </c>
      <c r="O61" s="72"/>
    </row>
    <row r="62" spans="1:15" ht="16.5" customHeight="1" x14ac:dyDescent="0.2">
      <c r="A62" s="63">
        <v>1</v>
      </c>
      <c r="B62" s="63" t="s">
        <v>2492</v>
      </c>
      <c r="C62" s="64" t="s">
        <v>6487</v>
      </c>
      <c r="D62" s="246">
        <v>966</v>
      </c>
      <c r="E62" s="23" t="s">
        <v>394</v>
      </c>
      <c r="F62" s="47"/>
      <c r="H62" s="251" t="s">
        <v>397</v>
      </c>
      <c r="I62" s="233" t="s">
        <v>398</v>
      </c>
      <c r="J62" s="70">
        <v>1</v>
      </c>
      <c r="K62" s="360"/>
      <c r="L62" s="209"/>
      <c r="M62" s="75"/>
      <c r="N62" s="71">
        <v>608</v>
      </c>
      <c r="O62" s="72"/>
    </row>
    <row r="63" spans="1:15" ht="16.5" customHeight="1" x14ac:dyDescent="0.2">
      <c r="A63" s="53">
        <v>1</v>
      </c>
      <c r="B63" s="53">
        <v>9265</v>
      </c>
      <c r="C63" s="54" t="s">
        <v>6488</v>
      </c>
      <c r="D63" s="325" t="s">
        <v>414</v>
      </c>
      <c r="E63" s="394"/>
      <c r="F63" s="47"/>
      <c r="H63" s="145"/>
      <c r="I63" s="57"/>
      <c r="J63" s="58"/>
      <c r="K63" s="77"/>
      <c r="L63" s="231"/>
      <c r="M63" s="61"/>
      <c r="N63" s="59">
        <v>932</v>
      </c>
      <c r="O63" s="60"/>
    </row>
    <row r="64" spans="1:15" ht="16.5" customHeight="1" x14ac:dyDescent="0.2">
      <c r="A64" s="53">
        <v>1</v>
      </c>
      <c r="B64" s="53">
        <v>9266</v>
      </c>
      <c r="C64" s="54" t="s">
        <v>6489</v>
      </c>
      <c r="D64" s="391"/>
      <c r="E64" s="390"/>
      <c r="F64" s="47"/>
      <c r="H64" s="248" t="s">
        <v>397</v>
      </c>
      <c r="I64" s="232" t="s">
        <v>398</v>
      </c>
      <c r="J64" s="58">
        <v>1</v>
      </c>
      <c r="K64" s="55"/>
      <c r="L64" s="229"/>
      <c r="M64" s="49"/>
      <c r="N64" s="59">
        <v>932</v>
      </c>
      <c r="O64" s="60"/>
    </row>
    <row r="65" spans="1:15" ht="16.5" customHeight="1" x14ac:dyDescent="0.2">
      <c r="A65" s="63">
        <v>1</v>
      </c>
      <c r="B65" s="63" t="s">
        <v>2493</v>
      </c>
      <c r="C65" s="64" t="s">
        <v>6490</v>
      </c>
      <c r="D65" s="391"/>
      <c r="E65" s="390"/>
      <c r="F65" s="47"/>
      <c r="H65" s="236"/>
      <c r="I65" s="69"/>
      <c r="J65" s="70"/>
      <c r="K65" s="359" t="s">
        <v>400</v>
      </c>
      <c r="L65" s="208" t="s">
        <v>398</v>
      </c>
      <c r="M65" s="67">
        <v>0.7</v>
      </c>
      <c r="N65" s="71">
        <v>652</v>
      </c>
      <c r="O65" s="72"/>
    </row>
    <row r="66" spans="1:15" ht="16.5" customHeight="1" x14ac:dyDescent="0.2">
      <c r="A66" s="63">
        <v>1</v>
      </c>
      <c r="B66" s="63" t="s">
        <v>2494</v>
      </c>
      <c r="C66" s="64" t="s">
        <v>6491</v>
      </c>
      <c r="D66" s="246">
        <v>1035</v>
      </c>
      <c r="E66" s="23" t="s">
        <v>394</v>
      </c>
      <c r="F66" s="47"/>
      <c r="H66" s="251" t="s">
        <v>397</v>
      </c>
      <c r="I66" s="233" t="s">
        <v>398</v>
      </c>
      <c r="J66" s="70">
        <v>1</v>
      </c>
      <c r="K66" s="360"/>
      <c r="L66" s="209"/>
      <c r="M66" s="75"/>
      <c r="N66" s="71">
        <v>652</v>
      </c>
      <c r="O66" s="72"/>
    </row>
    <row r="67" spans="1:15" ht="16.5" customHeight="1" x14ac:dyDescent="0.2">
      <c r="A67" s="53">
        <v>1</v>
      </c>
      <c r="B67" s="53">
        <v>9267</v>
      </c>
      <c r="C67" s="54" t="s">
        <v>6492</v>
      </c>
      <c r="D67" s="325" t="s">
        <v>415</v>
      </c>
      <c r="E67" s="394"/>
      <c r="F67" s="47"/>
      <c r="H67" s="145"/>
      <c r="I67" s="57"/>
      <c r="J67" s="58"/>
      <c r="K67" s="77"/>
      <c r="L67" s="231"/>
      <c r="M67" s="62"/>
      <c r="N67" s="59">
        <v>994</v>
      </c>
      <c r="O67" s="60"/>
    </row>
    <row r="68" spans="1:15" ht="16.5" customHeight="1" x14ac:dyDescent="0.2">
      <c r="A68" s="53">
        <v>1</v>
      </c>
      <c r="B68" s="53">
        <v>9268</v>
      </c>
      <c r="C68" s="54" t="s">
        <v>6493</v>
      </c>
      <c r="D68" s="391"/>
      <c r="E68" s="390"/>
      <c r="F68" s="47"/>
      <c r="H68" s="248" t="s">
        <v>397</v>
      </c>
      <c r="I68" s="232" t="s">
        <v>398</v>
      </c>
      <c r="J68" s="58">
        <v>1</v>
      </c>
      <c r="K68" s="55"/>
      <c r="L68" s="229"/>
      <c r="M68" s="50"/>
      <c r="N68" s="59">
        <v>994</v>
      </c>
      <c r="O68" s="60"/>
    </row>
    <row r="69" spans="1:15" ht="16.5" customHeight="1" x14ac:dyDescent="0.2">
      <c r="A69" s="63">
        <v>1</v>
      </c>
      <c r="B69" s="63" t="s">
        <v>2495</v>
      </c>
      <c r="C69" s="64" t="s">
        <v>6494</v>
      </c>
      <c r="D69" s="391"/>
      <c r="E69" s="390"/>
      <c r="F69" s="47"/>
      <c r="H69" s="236"/>
      <c r="I69" s="69"/>
      <c r="J69" s="70"/>
      <c r="K69" s="359" t="s">
        <v>400</v>
      </c>
      <c r="L69" s="208" t="s">
        <v>398</v>
      </c>
      <c r="M69" s="67">
        <v>0.7</v>
      </c>
      <c r="N69" s="71">
        <v>696</v>
      </c>
      <c r="O69" s="72"/>
    </row>
    <row r="70" spans="1:15" ht="16.5" customHeight="1" x14ac:dyDescent="0.2">
      <c r="A70" s="63">
        <v>1</v>
      </c>
      <c r="B70" s="63" t="s">
        <v>2496</v>
      </c>
      <c r="C70" s="64" t="s">
        <v>6495</v>
      </c>
      <c r="D70" s="246">
        <v>1104</v>
      </c>
      <c r="E70" s="23" t="s">
        <v>394</v>
      </c>
      <c r="F70" s="47"/>
      <c r="H70" s="251" t="s">
        <v>397</v>
      </c>
      <c r="I70" s="233" t="s">
        <v>398</v>
      </c>
      <c r="J70" s="70">
        <v>1</v>
      </c>
      <c r="K70" s="360"/>
      <c r="L70" s="209"/>
      <c r="M70" s="75"/>
      <c r="N70" s="71">
        <v>696</v>
      </c>
      <c r="O70" s="72"/>
    </row>
    <row r="71" spans="1:15" ht="16.5" customHeight="1" x14ac:dyDescent="0.2">
      <c r="A71" s="53">
        <v>1</v>
      </c>
      <c r="B71" s="53">
        <v>9269</v>
      </c>
      <c r="C71" s="54" t="s">
        <v>6496</v>
      </c>
      <c r="D71" s="325" t="s">
        <v>416</v>
      </c>
      <c r="E71" s="394"/>
      <c r="F71" s="47"/>
      <c r="H71" s="145"/>
      <c r="I71" s="57"/>
      <c r="J71" s="58"/>
      <c r="K71" s="77"/>
      <c r="L71" s="231"/>
      <c r="M71" s="61"/>
      <c r="N71" s="59">
        <v>1056</v>
      </c>
      <c r="O71" s="60"/>
    </row>
    <row r="72" spans="1:15" ht="16.5" customHeight="1" x14ac:dyDescent="0.2">
      <c r="A72" s="53">
        <v>1</v>
      </c>
      <c r="B72" s="53">
        <v>9270</v>
      </c>
      <c r="C72" s="54" t="s">
        <v>6497</v>
      </c>
      <c r="D72" s="391"/>
      <c r="E72" s="390"/>
      <c r="F72" s="47"/>
      <c r="H72" s="248" t="s">
        <v>397</v>
      </c>
      <c r="I72" s="232" t="s">
        <v>398</v>
      </c>
      <c r="J72" s="58">
        <v>1</v>
      </c>
      <c r="K72" s="55"/>
      <c r="L72" s="229"/>
      <c r="M72" s="49"/>
      <c r="N72" s="59">
        <v>1056</v>
      </c>
      <c r="O72" s="60"/>
    </row>
    <row r="73" spans="1:15" ht="16.5" customHeight="1" x14ac:dyDescent="0.2">
      <c r="A73" s="63">
        <v>1</v>
      </c>
      <c r="B73" s="63" t="s">
        <v>2497</v>
      </c>
      <c r="C73" s="64" t="s">
        <v>6498</v>
      </c>
      <c r="D73" s="391"/>
      <c r="E73" s="390"/>
      <c r="F73" s="47"/>
      <c r="H73" s="236"/>
      <c r="I73" s="69"/>
      <c r="J73" s="70"/>
      <c r="K73" s="359" t="s">
        <v>400</v>
      </c>
      <c r="L73" s="208" t="s">
        <v>398</v>
      </c>
      <c r="M73" s="67">
        <v>0.7</v>
      </c>
      <c r="N73" s="71">
        <v>739</v>
      </c>
      <c r="O73" s="72"/>
    </row>
    <row r="74" spans="1:15" ht="16.5" customHeight="1" x14ac:dyDescent="0.2">
      <c r="A74" s="63">
        <v>1</v>
      </c>
      <c r="B74" s="63" t="s">
        <v>2498</v>
      </c>
      <c r="C74" s="64" t="s">
        <v>6499</v>
      </c>
      <c r="D74" s="247">
        <v>1173</v>
      </c>
      <c r="E74" s="176" t="s">
        <v>394</v>
      </c>
      <c r="F74" s="55"/>
      <c r="G74" s="125"/>
      <c r="H74" s="251" t="s">
        <v>397</v>
      </c>
      <c r="I74" s="233" t="s">
        <v>398</v>
      </c>
      <c r="J74" s="70">
        <v>1</v>
      </c>
      <c r="K74" s="360"/>
      <c r="L74" s="209"/>
      <c r="M74" s="75"/>
      <c r="N74" s="71">
        <v>739</v>
      </c>
      <c r="O74" s="79"/>
    </row>
    <row r="75" spans="1:15" ht="16.5" customHeight="1" x14ac:dyDescent="0.2">
      <c r="A75" s="44">
        <v>1</v>
      </c>
      <c r="B75" s="44">
        <v>9271</v>
      </c>
      <c r="C75" s="142" t="s">
        <v>6500</v>
      </c>
      <c r="D75" s="327" t="s">
        <v>417</v>
      </c>
      <c r="E75" s="390"/>
      <c r="F75" s="325" t="s">
        <v>1863</v>
      </c>
      <c r="G75" s="407"/>
      <c r="H75" s="55"/>
      <c r="I75" s="49"/>
      <c r="J75" s="50"/>
      <c r="K75" s="47"/>
      <c r="N75" s="51">
        <v>1118</v>
      </c>
      <c r="O75" s="52" t="s">
        <v>396</v>
      </c>
    </row>
    <row r="76" spans="1:15" ht="16.5" customHeight="1" x14ac:dyDescent="0.2">
      <c r="A76" s="53">
        <v>1</v>
      </c>
      <c r="B76" s="53">
        <v>9272</v>
      </c>
      <c r="C76" s="54" t="s">
        <v>6501</v>
      </c>
      <c r="D76" s="391"/>
      <c r="E76" s="390"/>
      <c r="F76" s="337"/>
      <c r="G76" s="402"/>
      <c r="H76" s="248" t="s">
        <v>397</v>
      </c>
      <c r="I76" s="232" t="s">
        <v>398</v>
      </c>
      <c r="J76" s="58">
        <v>1</v>
      </c>
      <c r="K76" s="55"/>
      <c r="L76" s="229"/>
      <c r="M76" s="50"/>
      <c r="N76" s="59">
        <v>1118</v>
      </c>
      <c r="O76" s="60"/>
    </row>
    <row r="77" spans="1:15" ht="16.5" customHeight="1" x14ac:dyDescent="0.2">
      <c r="A77" s="63">
        <v>1</v>
      </c>
      <c r="B77" s="63" t="s">
        <v>2499</v>
      </c>
      <c r="C77" s="64" t="s">
        <v>6502</v>
      </c>
      <c r="D77" s="391"/>
      <c r="E77" s="390"/>
      <c r="F77" s="337"/>
      <c r="G77" s="402"/>
      <c r="H77" s="236"/>
      <c r="I77" s="69"/>
      <c r="J77" s="70"/>
      <c r="K77" s="359" t="s">
        <v>400</v>
      </c>
      <c r="L77" s="208" t="s">
        <v>398</v>
      </c>
      <c r="M77" s="67">
        <v>0.7</v>
      </c>
      <c r="N77" s="71">
        <v>783</v>
      </c>
      <c r="O77" s="72"/>
    </row>
    <row r="78" spans="1:15" ht="16.5" customHeight="1" x14ac:dyDescent="0.2">
      <c r="A78" s="63">
        <v>1</v>
      </c>
      <c r="B78" s="63" t="s">
        <v>2500</v>
      </c>
      <c r="C78" s="64" t="s">
        <v>6503</v>
      </c>
      <c r="D78" s="246">
        <v>1242</v>
      </c>
      <c r="E78" s="23" t="s">
        <v>394</v>
      </c>
      <c r="F78" s="240" t="s">
        <v>398</v>
      </c>
      <c r="G78" s="223">
        <v>0.9</v>
      </c>
      <c r="H78" s="251" t="s">
        <v>397</v>
      </c>
      <c r="I78" s="233" t="s">
        <v>398</v>
      </c>
      <c r="J78" s="70">
        <v>1</v>
      </c>
      <c r="K78" s="360"/>
      <c r="L78" s="209"/>
      <c r="M78" s="75"/>
      <c r="N78" s="71">
        <v>783</v>
      </c>
      <c r="O78" s="72"/>
    </row>
    <row r="79" spans="1:15" ht="16.5" customHeight="1" x14ac:dyDescent="0.2">
      <c r="A79" s="53">
        <v>1</v>
      </c>
      <c r="B79" s="53">
        <v>9273</v>
      </c>
      <c r="C79" s="54" t="s">
        <v>6504</v>
      </c>
      <c r="D79" s="325" t="s">
        <v>418</v>
      </c>
      <c r="E79" s="394"/>
      <c r="F79" s="133"/>
      <c r="G79" s="264"/>
      <c r="H79" s="145"/>
      <c r="I79" s="57"/>
      <c r="J79" s="58"/>
      <c r="K79" s="77"/>
      <c r="L79" s="231"/>
      <c r="M79" s="61"/>
      <c r="N79" s="59">
        <v>1180</v>
      </c>
      <c r="O79" s="60"/>
    </row>
    <row r="80" spans="1:15" ht="16.5" customHeight="1" x14ac:dyDescent="0.2">
      <c r="A80" s="53">
        <v>1</v>
      </c>
      <c r="B80" s="53">
        <v>9274</v>
      </c>
      <c r="C80" s="54" t="s">
        <v>6505</v>
      </c>
      <c r="D80" s="391"/>
      <c r="E80" s="390"/>
      <c r="F80" s="265"/>
      <c r="G80" s="264"/>
      <c r="H80" s="248" t="s">
        <v>397</v>
      </c>
      <c r="I80" s="232" t="s">
        <v>398</v>
      </c>
      <c r="J80" s="58">
        <v>1</v>
      </c>
      <c r="K80" s="55"/>
      <c r="L80" s="229"/>
      <c r="M80" s="49"/>
      <c r="N80" s="59">
        <v>1180</v>
      </c>
      <c r="O80" s="60"/>
    </row>
    <row r="81" spans="1:15" ht="16.5" customHeight="1" x14ac:dyDescent="0.2">
      <c r="A81" s="63">
        <v>1</v>
      </c>
      <c r="B81" s="63" t="s">
        <v>2501</v>
      </c>
      <c r="C81" s="64" t="s">
        <v>6506</v>
      </c>
      <c r="D81" s="391"/>
      <c r="E81" s="390"/>
      <c r="F81" s="265"/>
      <c r="G81" s="264"/>
      <c r="H81" s="236"/>
      <c r="I81" s="69"/>
      <c r="J81" s="70"/>
      <c r="K81" s="359" t="s">
        <v>400</v>
      </c>
      <c r="L81" s="208" t="s">
        <v>398</v>
      </c>
      <c r="M81" s="67">
        <v>0.7</v>
      </c>
      <c r="N81" s="71">
        <v>826</v>
      </c>
      <c r="O81" s="72"/>
    </row>
    <row r="82" spans="1:15" ht="16.5" customHeight="1" x14ac:dyDescent="0.2">
      <c r="A82" s="63">
        <v>1</v>
      </c>
      <c r="B82" s="63" t="s">
        <v>2502</v>
      </c>
      <c r="C82" s="64" t="s">
        <v>6507</v>
      </c>
      <c r="D82" s="246">
        <v>1311</v>
      </c>
      <c r="E82" s="23" t="s">
        <v>394</v>
      </c>
      <c r="F82" s="240"/>
      <c r="G82" s="223"/>
      <c r="H82" s="251" t="s">
        <v>397</v>
      </c>
      <c r="I82" s="233" t="s">
        <v>398</v>
      </c>
      <c r="J82" s="70">
        <v>1</v>
      </c>
      <c r="K82" s="360"/>
      <c r="L82" s="209"/>
      <c r="M82" s="75"/>
      <c r="N82" s="71">
        <v>826</v>
      </c>
      <c r="O82" s="72"/>
    </row>
    <row r="83" spans="1:15" ht="16.5" customHeight="1" x14ac:dyDescent="0.2">
      <c r="A83" s="53">
        <v>1</v>
      </c>
      <c r="B83" s="53">
        <v>9275</v>
      </c>
      <c r="C83" s="54" t="s">
        <v>6508</v>
      </c>
      <c r="D83" s="325" t="s">
        <v>419</v>
      </c>
      <c r="E83" s="394"/>
      <c r="F83" s="47"/>
      <c r="H83" s="145"/>
      <c r="I83" s="57"/>
      <c r="J83" s="58"/>
      <c r="K83" s="77"/>
      <c r="L83" s="231"/>
      <c r="M83" s="62"/>
      <c r="N83" s="59">
        <v>1242</v>
      </c>
      <c r="O83" s="60"/>
    </row>
    <row r="84" spans="1:15" ht="16.5" customHeight="1" x14ac:dyDescent="0.2">
      <c r="A84" s="53">
        <v>1</v>
      </c>
      <c r="B84" s="53">
        <v>9276</v>
      </c>
      <c r="C84" s="54" t="s">
        <v>6509</v>
      </c>
      <c r="D84" s="391"/>
      <c r="E84" s="390"/>
      <c r="F84" s="47"/>
      <c r="H84" s="248" t="s">
        <v>397</v>
      </c>
      <c r="I84" s="232" t="s">
        <v>398</v>
      </c>
      <c r="J84" s="58">
        <v>1</v>
      </c>
      <c r="K84" s="55"/>
      <c r="L84" s="229"/>
      <c r="M84" s="50"/>
      <c r="N84" s="59">
        <v>1242</v>
      </c>
      <c r="O84" s="60"/>
    </row>
    <row r="85" spans="1:15" ht="16.5" customHeight="1" x14ac:dyDescent="0.2">
      <c r="A85" s="63">
        <v>1</v>
      </c>
      <c r="B85" s="63" t="s">
        <v>2503</v>
      </c>
      <c r="C85" s="64" t="s">
        <v>6510</v>
      </c>
      <c r="D85" s="391"/>
      <c r="E85" s="390"/>
      <c r="F85" s="47"/>
      <c r="H85" s="236"/>
      <c r="I85" s="69"/>
      <c r="J85" s="70"/>
      <c r="K85" s="359" t="s">
        <v>400</v>
      </c>
      <c r="L85" s="208" t="s">
        <v>398</v>
      </c>
      <c r="M85" s="67">
        <v>0.7</v>
      </c>
      <c r="N85" s="71">
        <v>869</v>
      </c>
      <c r="O85" s="72"/>
    </row>
    <row r="86" spans="1:15" ht="16.5" customHeight="1" x14ac:dyDescent="0.2">
      <c r="A86" s="63">
        <v>1</v>
      </c>
      <c r="B86" s="63" t="s">
        <v>2504</v>
      </c>
      <c r="C86" s="64" t="s">
        <v>6511</v>
      </c>
      <c r="D86" s="246">
        <v>1380</v>
      </c>
      <c r="E86" s="23" t="s">
        <v>394</v>
      </c>
      <c r="F86" s="47"/>
      <c r="H86" s="251" t="s">
        <v>397</v>
      </c>
      <c r="I86" s="233" t="s">
        <v>398</v>
      </c>
      <c r="J86" s="70">
        <v>1</v>
      </c>
      <c r="K86" s="360"/>
      <c r="L86" s="209"/>
      <c r="M86" s="75"/>
      <c r="N86" s="71">
        <v>869</v>
      </c>
      <c r="O86" s="72"/>
    </row>
    <row r="87" spans="1:15" ht="16.5" customHeight="1" x14ac:dyDescent="0.2">
      <c r="A87" s="53">
        <v>1</v>
      </c>
      <c r="B87" s="53">
        <v>9277</v>
      </c>
      <c r="C87" s="54" t="s">
        <v>6512</v>
      </c>
      <c r="D87" s="325" t="s">
        <v>420</v>
      </c>
      <c r="E87" s="394"/>
      <c r="F87" s="47"/>
      <c r="H87" s="145"/>
      <c r="I87" s="57"/>
      <c r="J87" s="58"/>
      <c r="K87" s="77"/>
      <c r="L87" s="231"/>
      <c r="M87" s="61"/>
      <c r="N87" s="59">
        <v>1304</v>
      </c>
      <c r="O87" s="60"/>
    </row>
    <row r="88" spans="1:15" ht="16.5" customHeight="1" x14ac:dyDescent="0.2">
      <c r="A88" s="53">
        <v>1</v>
      </c>
      <c r="B88" s="53">
        <v>9278</v>
      </c>
      <c r="C88" s="54" t="s">
        <v>6513</v>
      </c>
      <c r="D88" s="391"/>
      <c r="E88" s="390"/>
      <c r="F88" s="47"/>
      <c r="H88" s="248" t="s">
        <v>397</v>
      </c>
      <c r="I88" s="232" t="s">
        <v>398</v>
      </c>
      <c r="J88" s="58">
        <v>1</v>
      </c>
      <c r="K88" s="55"/>
      <c r="L88" s="229"/>
      <c r="M88" s="49"/>
      <c r="N88" s="59">
        <v>1304</v>
      </c>
      <c r="O88" s="60"/>
    </row>
    <row r="89" spans="1:15" ht="16.5" customHeight="1" x14ac:dyDescent="0.2">
      <c r="A89" s="63">
        <v>1</v>
      </c>
      <c r="B89" s="63" t="s">
        <v>2505</v>
      </c>
      <c r="C89" s="64" t="s">
        <v>6514</v>
      </c>
      <c r="D89" s="391"/>
      <c r="E89" s="390"/>
      <c r="F89" s="47"/>
      <c r="H89" s="236"/>
      <c r="I89" s="69"/>
      <c r="J89" s="70"/>
      <c r="K89" s="359" t="s">
        <v>400</v>
      </c>
      <c r="L89" s="208" t="s">
        <v>398</v>
      </c>
      <c r="M89" s="67">
        <v>0.7</v>
      </c>
      <c r="N89" s="71">
        <v>913</v>
      </c>
      <c r="O89" s="72"/>
    </row>
    <row r="90" spans="1:15" ht="16.5" customHeight="1" x14ac:dyDescent="0.2">
      <c r="A90" s="63">
        <v>1</v>
      </c>
      <c r="B90" s="63" t="s">
        <v>2506</v>
      </c>
      <c r="C90" s="64" t="s">
        <v>6515</v>
      </c>
      <c r="D90" s="247">
        <v>1449</v>
      </c>
      <c r="E90" s="176" t="s">
        <v>394</v>
      </c>
      <c r="F90" s="55"/>
      <c r="G90" s="49"/>
      <c r="H90" s="251" t="s">
        <v>397</v>
      </c>
      <c r="I90" s="233" t="s">
        <v>398</v>
      </c>
      <c r="J90" s="70">
        <v>1</v>
      </c>
      <c r="K90" s="360"/>
      <c r="L90" s="209"/>
      <c r="M90" s="75"/>
      <c r="N90" s="71">
        <v>913</v>
      </c>
      <c r="O90" s="79"/>
    </row>
    <row r="91" spans="1:15" ht="16.5" customHeight="1" x14ac:dyDescent="0.2"/>
    <row r="92" spans="1:15" ht="16.5" customHeight="1" x14ac:dyDescent="0.2"/>
  </sheetData>
  <mergeCells count="44">
    <mergeCell ref="D79:E81"/>
    <mergeCell ref="K81:K82"/>
    <mergeCell ref="D83:E85"/>
    <mergeCell ref="K85:K86"/>
    <mergeCell ref="D87:E89"/>
    <mergeCell ref="K89:K90"/>
    <mergeCell ref="D67:E69"/>
    <mergeCell ref="K69:K70"/>
    <mergeCell ref="D71:E73"/>
    <mergeCell ref="K73:K74"/>
    <mergeCell ref="D75:E77"/>
    <mergeCell ref="F75:G77"/>
    <mergeCell ref="K77:K78"/>
    <mergeCell ref="D55:E57"/>
    <mergeCell ref="K57:K58"/>
    <mergeCell ref="D59:E61"/>
    <mergeCell ref="K61:K62"/>
    <mergeCell ref="D63:E65"/>
    <mergeCell ref="K65:K66"/>
    <mergeCell ref="D43:E45"/>
    <mergeCell ref="K45:K46"/>
    <mergeCell ref="D47:E49"/>
    <mergeCell ref="K49:K50"/>
    <mergeCell ref="D51:E53"/>
    <mergeCell ref="K53:K54"/>
    <mergeCell ref="D31:E33"/>
    <mergeCell ref="K33:K34"/>
    <mergeCell ref="D35:E37"/>
    <mergeCell ref="K37:K38"/>
    <mergeCell ref="D39:E41"/>
    <mergeCell ref="K41:K42"/>
    <mergeCell ref="D19:E21"/>
    <mergeCell ref="K21:K22"/>
    <mergeCell ref="D23:E25"/>
    <mergeCell ref="K25:K26"/>
    <mergeCell ref="D27:E29"/>
    <mergeCell ref="K29:K30"/>
    <mergeCell ref="D15:E17"/>
    <mergeCell ref="K17:K18"/>
    <mergeCell ref="D7:E9"/>
    <mergeCell ref="F7:G9"/>
    <mergeCell ref="K9:K10"/>
    <mergeCell ref="D11:E13"/>
    <mergeCell ref="K13:K14"/>
  </mergeCells>
  <phoneticPr fontId="1"/>
  <printOptions horizontalCentered="1"/>
  <pageMargins left="0.70866141732283472" right="0.70866141732283472" top="0.74803149606299213" bottom="0.74803149606299213" header="0.31496062992125984" footer="0.31496062992125984"/>
  <pageSetup paperSize="9" scale="62" fitToHeight="0" orientation="portrait" r:id="rId1"/>
  <headerFooter>
    <oddFooter>&amp;C&amp;"ＭＳ Ｐゴシック"&amp;14&amp;P</oddFooter>
  </headerFooter>
  <rowBreaks count="1" manualBreakCount="1">
    <brk id="74" max="14"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26"/>
  <sheetViews>
    <sheetView view="pageBreakPreview"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36.33203125" style="23" bestFit="1" customWidth="1"/>
    <col min="4" max="4" width="4.88671875" style="23" customWidth="1"/>
    <col min="5" max="5" width="4.88671875" style="25" customWidth="1"/>
    <col min="6" max="6" width="4.109375" style="25" customWidth="1"/>
    <col min="7" max="7" width="4.44140625" style="25" bestFit="1" customWidth="1"/>
    <col min="8" max="8" width="26" style="25" customWidth="1"/>
    <col min="9" max="9" width="2.44140625" style="25" customWidth="1"/>
    <col min="10" max="10" width="5.44140625" style="26" bestFit="1" customWidth="1"/>
    <col min="11" max="11" width="2.44140625" style="25" customWidth="1"/>
    <col min="12" max="12" width="3.88671875" style="25" customWidth="1"/>
    <col min="13" max="13" width="4.44140625" style="26" bestFit="1" customWidth="1"/>
    <col min="14" max="14" width="17.88671875" style="25" customWidth="1"/>
    <col min="15" max="15" width="2.33203125" style="228" customWidth="1"/>
    <col min="16" max="16" width="4.44140625" style="26" bestFit="1" customWidth="1"/>
    <col min="17" max="17" width="7.109375" style="28" customWidth="1"/>
    <col min="18" max="18" width="8.6640625" style="29" customWidth="1"/>
    <col min="19" max="16384" width="8.88671875" style="25"/>
  </cols>
  <sheetData>
    <row r="1" spans="1:18" ht="17.100000000000001" customHeight="1" x14ac:dyDescent="0.2"/>
    <row r="2" spans="1:18" ht="17.100000000000001" customHeight="1" x14ac:dyDescent="0.2"/>
    <row r="3" spans="1:18" ht="17.100000000000001" customHeight="1" x14ac:dyDescent="0.2"/>
    <row r="4" spans="1:18" ht="17.100000000000001" customHeight="1" x14ac:dyDescent="0.2">
      <c r="B4" s="30" t="s">
        <v>2725</v>
      </c>
      <c r="D4" s="81"/>
    </row>
    <row r="5" spans="1:18" ht="16.5" customHeight="1" x14ac:dyDescent="0.2">
      <c r="A5" s="31" t="s">
        <v>386</v>
      </c>
      <c r="B5" s="32"/>
      <c r="C5" s="33" t="s">
        <v>387</v>
      </c>
      <c r="D5" s="34" t="s">
        <v>388</v>
      </c>
      <c r="E5" s="34"/>
      <c r="F5" s="34"/>
      <c r="G5" s="34"/>
      <c r="H5" s="34"/>
      <c r="I5" s="34"/>
      <c r="J5" s="35"/>
      <c r="K5" s="34"/>
      <c r="L5" s="34"/>
      <c r="M5" s="35"/>
      <c r="N5" s="34"/>
      <c r="O5" s="34"/>
      <c r="P5" s="35"/>
      <c r="Q5" s="36" t="s">
        <v>389</v>
      </c>
      <c r="R5" s="33" t="s">
        <v>390</v>
      </c>
    </row>
    <row r="6" spans="1:18" ht="16.5" customHeight="1" x14ac:dyDescent="0.2">
      <c r="A6" s="37" t="s">
        <v>391</v>
      </c>
      <c r="B6" s="37" t="s">
        <v>392</v>
      </c>
      <c r="C6" s="38"/>
      <c r="D6" s="40"/>
      <c r="E6" s="40"/>
      <c r="F6" s="40"/>
      <c r="G6" s="40"/>
      <c r="H6" s="40"/>
      <c r="I6" s="40"/>
      <c r="J6" s="41"/>
      <c r="K6" s="40"/>
      <c r="L6" s="40"/>
      <c r="M6" s="41"/>
      <c r="N6" s="40"/>
      <c r="O6" s="201"/>
      <c r="P6" s="41"/>
      <c r="Q6" s="42" t="s">
        <v>393</v>
      </c>
      <c r="R6" s="43" t="s">
        <v>394</v>
      </c>
    </row>
    <row r="7" spans="1:18" ht="16.5" customHeight="1" x14ac:dyDescent="0.2">
      <c r="A7" s="44">
        <v>1</v>
      </c>
      <c r="B7" s="44">
        <v>9279</v>
      </c>
      <c r="C7" s="45" t="s">
        <v>6516</v>
      </c>
      <c r="D7" s="327" t="s">
        <v>421</v>
      </c>
      <c r="E7" s="390"/>
      <c r="F7" s="327" t="s">
        <v>1863</v>
      </c>
      <c r="G7" s="402"/>
      <c r="H7" s="55"/>
      <c r="I7" s="49"/>
      <c r="J7" s="50"/>
      <c r="K7" s="83" t="s">
        <v>422</v>
      </c>
      <c r="N7" s="47"/>
      <c r="P7" s="223"/>
      <c r="Q7" s="84">
        <v>78</v>
      </c>
      <c r="R7" s="52" t="s">
        <v>396</v>
      </c>
    </row>
    <row r="8" spans="1:18" ht="16.5" customHeight="1" x14ac:dyDescent="0.2">
      <c r="A8" s="53">
        <v>1</v>
      </c>
      <c r="B8" s="53">
        <v>9280</v>
      </c>
      <c r="C8" s="85" t="s">
        <v>6517</v>
      </c>
      <c r="D8" s="391"/>
      <c r="E8" s="390"/>
      <c r="F8" s="337"/>
      <c r="G8" s="402"/>
      <c r="H8" s="274" t="s">
        <v>397</v>
      </c>
      <c r="I8" s="205" t="s">
        <v>398</v>
      </c>
      <c r="J8" s="58">
        <v>1</v>
      </c>
      <c r="K8" s="239" t="s">
        <v>398</v>
      </c>
      <c r="L8" s="26">
        <v>0.25</v>
      </c>
      <c r="M8" s="353" t="s">
        <v>423</v>
      </c>
      <c r="N8" s="55"/>
      <c r="O8" s="229"/>
      <c r="P8" s="230"/>
      <c r="Q8" s="86">
        <v>78</v>
      </c>
      <c r="R8" s="60"/>
    </row>
    <row r="9" spans="1:18" ht="16.5" customHeight="1" x14ac:dyDescent="0.2">
      <c r="A9" s="63">
        <v>1</v>
      </c>
      <c r="B9" s="63" t="s">
        <v>2507</v>
      </c>
      <c r="C9" s="87" t="s">
        <v>6518</v>
      </c>
      <c r="D9" s="391"/>
      <c r="E9" s="390"/>
      <c r="F9" s="337"/>
      <c r="G9" s="402"/>
      <c r="H9" s="236"/>
      <c r="I9" s="69"/>
      <c r="J9" s="70"/>
      <c r="K9" s="47"/>
      <c r="M9" s="396"/>
      <c r="N9" s="359" t="s">
        <v>400</v>
      </c>
      <c r="O9" s="208" t="s">
        <v>398</v>
      </c>
      <c r="P9" s="67">
        <v>0.7</v>
      </c>
      <c r="Q9" s="91">
        <v>55</v>
      </c>
      <c r="R9" s="72"/>
    </row>
    <row r="10" spans="1:18" ht="16.5" customHeight="1" x14ac:dyDescent="0.2">
      <c r="A10" s="63">
        <v>1</v>
      </c>
      <c r="B10" s="63" t="s">
        <v>2508</v>
      </c>
      <c r="C10" s="87" t="s">
        <v>6519</v>
      </c>
      <c r="D10" s="246">
        <v>69</v>
      </c>
      <c r="E10" s="23" t="s">
        <v>394</v>
      </c>
      <c r="F10" s="240" t="s">
        <v>398</v>
      </c>
      <c r="G10" s="223">
        <v>0.9</v>
      </c>
      <c r="H10" s="275" t="s">
        <v>397</v>
      </c>
      <c r="I10" s="207" t="s">
        <v>398</v>
      </c>
      <c r="J10" s="70">
        <v>1</v>
      </c>
      <c r="K10" s="47"/>
      <c r="N10" s="360"/>
      <c r="O10" s="209"/>
      <c r="P10" s="75"/>
      <c r="Q10" s="91">
        <v>55</v>
      </c>
      <c r="R10" s="72"/>
    </row>
    <row r="11" spans="1:18" ht="16.5" customHeight="1" x14ac:dyDescent="0.2">
      <c r="A11" s="53">
        <v>1</v>
      </c>
      <c r="B11" s="53">
        <v>9281</v>
      </c>
      <c r="C11" s="85" t="s">
        <v>6520</v>
      </c>
      <c r="D11" s="325" t="s">
        <v>424</v>
      </c>
      <c r="E11" s="394"/>
      <c r="F11" s="47"/>
      <c r="H11" s="145"/>
      <c r="I11" s="57"/>
      <c r="J11" s="58"/>
      <c r="K11" s="47"/>
      <c r="N11" s="77"/>
      <c r="O11" s="231"/>
      <c r="P11" s="61"/>
      <c r="Q11" s="86">
        <v>155</v>
      </c>
      <c r="R11" s="60"/>
    </row>
    <row r="12" spans="1:18" ht="16.5" customHeight="1" x14ac:dyDescent="0.2">
      <c r="A12" s="53">
        <v>1</v>
      </c>
      <c r="B12" s="53">
        <v>9282</v>
      </c>
      <c r="C12" s="85" t="s">
        <v>6521</v>
      </c>
      <c r="D12" s="391"/>
      <c r="E12" s="390"/>
      <c r="F12" s="47"/>
      <c r="H12" s="274" t="s">
        <v>397</v>
      </c>
      <c r="I12" s="205" t="s">
        <v>398</v>
      </c>
      <c r="J12" s="58">
        <v>1</v>
      </c>
      <c r="K12" s="47"/>
      <c r="N12" s="55"/>
      <c r="O12" s="229"/>
      <c r="P12" s="49"/>
      <c r="Q12" s="86">
        <v>155</v>
      </c>
      <c r="R12" s="60"/>
    </row>
    <row r="13" spans="1:18" ht="16.5" customHeight="1" x14ac:dyDescent="0.2">
      <c r="A13" s="63">
        <v>1</v>
      </c>
      <c r="B13" s="63" t="s">
        <v>2509</v>
      </c>
      <c r="C13" s="87" t="s">
        <v>6522</v>
      </c>
      <c r="D13" s="391"/>
      <c r="E13" s="390"/>
      <c r="F13" s="47"/>
      <c r="H13" s="236"/>
      <c r="I13" s="69"/>
      <c r="J13" s="70"/>
      <c r="K13" s="47"/>
      <c r="N13" s="359" t="s">
        <v>400</v>
      </c>
      <c r="O13" s="208" t="s">
        <v>398</v>
      </c>
      <c r="P13" s="67">
        <v>0.7</v>
      </c>
      <c r="Q13" s="91">
        <v>109</v>
      </c>
      <c r="R13" s="72"/>
    </row>
    <row r="14" spans="1:18" ht="16.5" customHeight="1" x14ac:dyDescent="0.2">
      <c r="A14" s="63">
        <v>1</v>
      </c>
      <c r="B14" s="63" t="s">
        <v>2510</v>
      </c>
      <c r="C14" s="87" t="s">
        <v>6523</v>
      </c>
      <c r="D14" s="246">
        <v>138</v>
      </c>
      <c r="E14" s="23" t="s">
        <v>394</v>
      </c>
      <c r="F14" s="47"/>
      <c r="H14" s="275" t="s">
        <v>397</v>
      </c>
      <c r="I14" s="207" t="s">
        <v>398</v>
      </c>
      <c r="J14" s="70">
        <v>1</v>
      </c>
      <c r="K14" s="47"/>
      <c r="N14" s="360"/>
      <c r="O14" s="209"/>
      <c r="P14" s="75"/>
      <c r="Q14" s="91">
        <v>109</v>
      </c>
      <c r="R14" s="72"/>
    </row>
    <row r="15" spans="1:18" ht="16.5" customHeight="1" x14ac:dyDescent="0.2">
      <c r="A15" s="53">
        <v>1</v>
      </c>
      <c r="B15" s="53">
        <v>9283</v>
      </c>
      <c r="C15" s="85" t="s">
        <v>6524</v>
      </c>
      <c r="D15" s="325" t="s">
        <v>425</v>
      </c>
      <c r="E15" s="394"/>
      <c r="F15" s="47"/>
      <c r="H15" s="145"/>
      <c r="I15" s="57"/>
      <c r="J15" s="58"/>
      <c r="K15" s="47"/>
      <c r="N15" s="77"/>
      <c r="O15" s="231"/>
      <c r="P15" s="234"/>
      <c r="Q15" s="86">
        <v>233</v>
      </c>
      <c r="R15" s="60"/>
    </row>
    <row r="16" spans="1:18" ht="16.5" customHeight="1" x14ac:dyDescent="0.2">
      <c r="A16" s="53">
        <v>1</v>
      </c>
      <c r="B16" s="53">
        <v>9284</v>
      </c>
      <c r="C16" s="85" t="s">
        <v>6525</v>
      </c>
      <c r="D16" s="391"/>
      <c r="E16" s="390"/>
      <c r="F16" s="47"/>
      <c r="H16" s="274" t="s">
        <v>397</v>
      </c>
      <c r="I16" s="205" t="s">
        <v>398</v>
      </c>
      <c r="J16" s="58">
        <v>1</v>
      </c>
      <c r="K16" s="47"/>
      <c r="N16" s="55"/>
      <c r="O16" s="229"/>
      <c r="P16" s="230"/>
      <c r="Q16" s="86">
        <v>233</v>
      </c>
      <c r="R16" s="60"/>
    </row>
    <row r="17" spans="1:18" ht="16.5" customHeight="1" x14ac:dyDescent="0.2">
      <c r="A17" s="63">
        <v>1</v>
      </c>
      <c r="B17" s="63" t="s">
        <v>2511</v>
      </c>
      <c r="C17" s="87" t="s">
        <v>6526</v>
      </c>
      <c r="D17" s="391"/>
      <c r="E17" s="390"/>
      <c r="F17" s="47"/>
      <c r="H17" s="236"/>
      <c r="I17" s="69"/>
      <c r="J17" s="70"/>
      <c r="K17" s="47"/>
      <c r="N17" s="359" t="s">
        <v>400</v>
      </c>
      <c r="O17" s="208" t="s">
        <v>398</v>
      </c>
      <c r="P17" s="67">
        <v>0.7</v>
      </c>
      <c r="Q17" s="91">
        <v>163</v>
      </c>
      <c r="R17" s="72"/>
    </row>
    <row r="18" spans="1:18" ht="16.5" customHeight="1" x14ac:dyDescent="0.2">
      <c r="A18" s="63">
        <v>1</v>
      </c>
      <c r="B18" s="63" t="s">
        <v>2512</v>
      </c>
      <c r="C18" s="87" t="s">
        <v>6527</v>
      </c>
      <c r="D18" s="246">
        <v>207</v>
      </c>
      <c r="E18" s="23" t="s">
        <v>394</v>
      </c>
      <c r="F18" s="47"/>
      <c r="H18" s="275" t="s">
        <v>397</v>
      </c>
      <c r="I18" s="207" t="s">
        <v>398</v>
      </c>
      <c r="J18" s="70">
        <v>1</v>
      </c>
      <c r="K18" s="47"/>
      <c r="N18" s="360"/>
      <c r="O18" s="209"/>
      <c r="P18" s="75"/>
      <c r="Q18" s="91">
        <v>163</v>
      </c>
      <c r="R18" s="72"/>
    </row>
    <row r="19" spans="1:18" ht="16.5" customHeight="1" x14ac:dyDescent="0.2">
      <c r="A19" s="53">
        <v>1</v>
      </c>
      <c r="B19" s="53">
        <v>9285</v>
      </c>
      <c r="C19" s="85" t="s">
        <v>6528</v>
      </c>
      <c r="D19" s="325" t="s">
        <v>426</v>
      </c>
      <c r="E19" s="394"/>
      <c r="F19" s="47"/>
      <c r="H19" s="145"/>
      <c r="I19" s="57"/>
      <c r="J19" s="58"/>
      <c r="K19" s="47"/>
      <c r="N19" s="77"/>
      <c r="O19" s="231"/>
      <c r="P19" s="61"/>
      <c r="Q19" s="86">
        <v>310</v>
      </c>
      <c r="R19" s="60"/>
    </row>
    <row r="20" spans="1:18" ht="16.5" customHeight="1" x14ac:dyDescent="0.2">
      <c r="A20" s="53">
        <v>1</v>
      </c>
      <c r="B20" s="53">
        <v>9286</v>
      </c>
      <c r="C20" s="85" t="s">
        <v>6529</v>
      </c>
      <c r="D20" s="391"/>
      <c r="E20" s="390"/>
      <c r="F20" s="47"/>
      <c r="H20" s="274" t="s">
        <v>397</v>
      </c>
      <c r="I20" s="205" t="s">
        <v>398</v>
      </c>
      <c r="J20" s="58">
        <v>1</v>
      </c>
      <c r="K20" s="47"/>
      <c r="N20" s="55"/>
      <c r="O20" s="229"/>
      <c r="P20" s="49"/>
      <c r="Q20" s="86">
        <v>310</v>
      </c>
      <c r="R20" s="60"/>
    </row>
    <row r="21" spans="1:18" ht="16.5" customHeight="1" x14ac:dyDescent="0.2">
      <c r="A21" s="63">
        <v>1</v>
      </c>
      <c r="B21" s="63" t="s">
        <v>2513</v>
      </c>
      <c r="C21" s="87" t="s">
        <v>6530</v>
      </c>
      <c r="D21" s="391"/>
      <c r="E21" s="390"/>
      <c r="F21" s="47"/>
      <c r="H21" s="236"/>
      <c r="I21" s="69"/>
      <c r="J21" s="70"/>
      <c r="K21" s="47"/>
      <c r="N21" s="359" t="s">
        <v>400</v>
      </c>
      <c r="O21" s="208" t="s">
        <v>398</v>
      </c>
      <c r="P21" s="67">
        <v>0.7</v>
      </c>
      <c r="Q21" s="91">
        <v>217</v>
      </c>
      <c r="R21" s="72"/>
    </row>
    <row r="22" spans="1:18" ht="16.5" customHeight="1" x14ac:dyDescent="0.2">
      <c r="A22" s="63">
        <v>1</v>
      </c>
      <c r="B22" s="63" t="s">
        <v>2514</v>
      </c>
      <c r="C22" s="87" t="s">
        <v>6531</v>
      </c>
      <c r="D22" s="246">
        <v>276</v>
      </c>
      <c r="E22" s="23" t="s">
        <v>394</v>
      </c>
      <c r="F22" s="47"/>
      <c r="H22" s="275" t="s">
        <v>397</v>
      </c>
      <c r="I22" s="207" t="s">
        <v>398</v>
      </c>
      <c r="J22" s="70">
        <v>1</v>
      </c>
      <c r="K22" s="47"/>
      <c r="N22" s="360"/>
      <c r="O22" s="209"/>
      <c r="P22" s="75"/>
      <c r="Q22" s="91">
        <v>217</v>
      </c>
      <c r="R22" s="72"/>
    </row>
    <row r="23" spans="1:18" ht="16.5" customHeight="1" x14ac:dyDescent="0.2">
      <c r="A23" s="53">
        <v>1</v>
      </c>
      <c r="B23" s="53">
        <v>9287</v>
      </c>
      <c r="C23" s="85" t="s">
        <v>6532</v>
      </c>
      <c r="D23" s="325" t="s">
        <v>427</v>
      </c>
      <c r="E23" s="394"/>
      <c r="F23" s="47"/>
      <c r="H23" s="145"/>
      <c r="I23" s="57"/>
      <c r="J23" s="58"/>
      <c r="K23" s="47"/>
      <c r="N23" s="77"/>
      <c r="O23" s="231"/>
      <c r="P23" s="61"/>
      <c r="Q23" s="86">
        <v>389</v>
      </c>
      <c r="R23" s="60"/>
    </row>
    <row r="24" spans="1:18" ht="16.5" customHeight="1" x14ac:dyDescent="0.2">
      <c r="A24" s="53">
        <v>1</v>
      </c>
      <c r="B24" s="53">
        <v>9288</v>
      </c>
      <c r="C24" s="85" t="s">
        <v>6533</v>
      </c>
      <c r="D24" s="391"/>
      <c r="E24" s="390"/>
      <c r="F24" s="47"/>
      <c r="H24" s="274" t="s">
        <v>397</v>
      </c>
      <c r="I24" s="205" t="s">
        <v>398</v>
      </c>
      <c r="J24" s="58">
        <v>1</v>
      </c>
      <c r="K24" s="47"/>
      <c r="N24" s="55"/>
      <c r="O24" s="229"/>
      <c r="P24" s="49"/>
      <c r="Q24" s="86">
        <v>389</v>
      </c>
      <c r="R24" s="60"/>
    </row>
    <row r="25" spans="1:18" ht="16.5" customHeight="1" x14ac:dyDescent="0.2">
      <c r="A25" s="63">
        <v>1</v>
      </c>
      <c r="B25" s="63" t="s">
        <v>2515</v>
      </c>
      <c r="C25" s="87" t="s">
        <v>6534</v>
      </c>
      <c r="D25" s="391"/>
      <c r="E25" s="390"/>
      <c r="F25" s="47"/>
      <c r="H25" s="236"/>
      <c r="I25" s="69"/>
      <c r="J25" s="70"/>
      <c r="K25" s="47"/>
      <c r="N25" s="359" t="s">
        <v>400</v>
      </c>
      <c r="O25" s="208" t="s">
        <v>398</v>
      </c>
      <c r="P25" s="67">
        <v>0.7</v>
      </c>
      <c r="Q25" s="91">
        <v>272</v>
      </c>
      <c r="R25" s="72"/>
    </row>
    <row r="26" spans="1:18" ht="16.5" customHeight="1" x14ac:dyDescent="0.2">
      <c r="A26" s="63">
        <v>1</v>
      </c>
      <c r="B26" s="63" t="s">
        <v>2516</v>
      </c>
      <c r="C26" s="87" t="s">
        <v>6535</v>
      </c>
      <c r="D26" s="247">
        <v>345</v>
      </c>
      <c r="E26" s="176" t="s">
        <v>394</v>
      </c>
      <c r="F26" s="55"/>
      <c r="G26" s="49"/>
      <c r="H26" s="275" t="s">
        <v>397</v>
      </c>
      <c r="I26" s="207" t="s">
        <v>398</v>
      </c>
      <c r="J26" s="70">
        <v>1</v>
      </c>
      <c r="K26" s="55"/>
      <c r="L26" s="49"/>
      <c r="M26" s="50"/>
      <c r="N26" s="360"/>
      <c r="O26" s="209"/>
      <c r="P26" s="75"/>
      <c r="Q26" s="91">
        <v>272</v>
      </c>
      <c r="R26" s="79"/>
    </row>
    <row r="27" spans="1:18" ht="16.5" customHeight="1" x14ac:dyDescent="0.2">
      <c r="A27" s="93"/>
      <c r="B27" s="93"/>
      <c r="C27" s="94"/>
      <c r="Q27" s="96"/>
      <c r="R27" s="97"/>
    </row>
    <row r="28" spans="1:18" ht="16.5" customHeight="1" x14ac:dyDescent="0.2">
      <c r="A28" s="93"/>
      <c r="B28" s="93"/>
      <c r="C28" s="94"/>
      <c r="Q28" s="96"/>
      <c r="R28" s="97"/>
    </row>
    <row r="29" spans="1:18" ht="16.5" customHeight="1" x14ac:dyDescent="0.2">
      <c r="A29" s="93"/>
      <c r="B29" s="98" t="s">
        <v>2726</v>
      </c>
      <c r="C29" s="94"/>
      <c r="D29" s="81"/>
      <c r="Q29" s="96"/>
      <c r="R29" s="97"/>
    </row>
    <row r="30" spans="1:18" ht="16.5" customHeight="1" x14ac:dyDescent="0.2">
      <c r="A30" s="99" t="s">
        <v>386</v>
      </c>
      <c r="B30" s="32"/>
      <c r="C30" s="100" t="s">
        <v>387</v>
      </c>
      <c r="D30" s="34" t="s">
        <v>388</v>
      </c>
      <c r="E30" s="34"/>
      <c r="F30" s="34"/>
      <c r="G30" s="34"/>
      <c r="H30" s="34"/>
      <c r="I30" s="34"/>
      <c r="J30" s="35"/>
      <c r="K30" s="34"/>
      <c r="L30" s="34"/>
      <c r="M30" s="35"/>
      <c r="N30" s="34"/>
      <c r="O30" s="82"/>
      <c r="P30" s="35"/>
      <c r="Q30" s="36" t="s">
        <v>389</v>
      </c>
      <c r="R30" s="33" t="s">
        <v>390</v>
      </c>
    </row>
    <row r="31" spans="1:18" ht="16.5" customHeight="1" x14ac:dyDescent="0.2">
      <c r="A31" s="37" t="s">
        <v>391</v>
      </c>
      <c r="B31" s="37" t="s">
        <v>392</v>
      </c>
      <c r="C31" s="101"/>
      <c r="D31" s="40"/>
      <c r="E31" s="40"/>
      <c r="F31" s="40"/>
      <c r="G31" s="40"/>
      <c r="H31" s="40"/>
      <c r="I31" s="40"/>
      <c r="J31" s="41"/>
      <c r="K31" s="40"/>
      <c r="L31" s="40"/>
      <c r="M31" s="41"/>
      <c r="N31" s="40"/>
      <c r="O31" s="201"/>
      <c r="P31" s="41"/>
      <c r="Q31" s="42" t="s">
        <v>393</v>
      </c>
      <c r="R31" s="43" t="s">
        <v>394</v>
      </c>
    </row>
    <row r="32" spans="1:18" ht="16.5" customHeight="1" x14ac:dyDescent="0.2">
      <c r="A32" s="44">
        <v>1</v>
      </c>
      <c r="B32" s="44">
        <v>9289</v>
      </c>
      <c r="C32" s="45" t="s">
        <v>6536</v>
      </c>
      <c r="D32" s="325" t="s">
        <v>428</v>
      </c>
      <c r="E32" s="326"/>
      <c r="F32" s="327" t="s">
        <v>1863</v>
      </c>
      <c r="G32" s="402"/>
      <c r="H32" s="55"/>
      <c r="I32" s="49"/>
      <c r="J32" s="50"/>
      <c r="K32" s="102" t="s">
        <v>429</v>
      </c>
      <c r="N32" s="47"/>
      <c r="P32" s="223"/>
      <c r="Q32" s="103">
        <v>78</v>
      </c>
      <c r="R32" s="52" t="s">
        <v>396</v>
      </c>
    </row>
    <row r="33" spans="1:18" ht="16.5" customHeight="1" x14ac:dyDescent="0.2">
      <c r="A33" s="53">
        <v>1</v>
      </c>
      <c r="B33" s="53">
        <v>9290</v>
      </c>
      <c r="C33" s="85" t="s">
        <v>6537</v>
      </c>
      <c r="D33" s="327"/>
      <c r="E33" s="328"/>
      <c r="F33" s="337"/>
      <c r="G33" s="402"/>
      <c r="H33" s="274" t="s">
        <v>397</v>
      </c>
      <c r="I33" s="205" t="s">
        <v>398</v>
      </c>
      <c r="J33" s="58">
        <v>1</v>
      </c>
      <c r="K33" s="239" t="s">
        <v>398</v>
      </c>
      <c r="L33" s="26">
        <v>0.25</v>
      </c>
      <c r="M33" s="353" t="s">
        <v>423</v>
      </c>
      <c r="N33" s="55"/>
      <c r="O33" s="229"/>
      <c r="P33" s="230"/>
      <c r="Q33" s="104">
        <v>78</v>
      </c>
      <c r="R33" s="60"/>
    </row>
    <row r="34" spans="1:18" ht="16.5" customHeight="1" x14ac:dyDescent="0.2">
      <c r="A34" s="63">
        <v>1</v>
      </c>
      <c r="B34" s="63" t="s">
        <v>2517</v>
      </c>
      <c r="C34" s="87" t="s">
        <v>6538</v>
      </c>
      <c r="D34" s="327"/>
      <c r="E34" s="328"/>
      <c r="F34" s="337"/>
      <c r="G34" s="402"/>
      <c r="H34" s="236"/>
      <c r="I34" s="69"/>
      <c r="J34" s="70"/>
      <c r="K34" s="47"/>
      <c r="M34" s="396"/>
      <c r="N34" s="359" t="s">
        <v>400</v>
      </c>
      <c r="O34" s="208" t="s">
        <v>398</v>
      </c>
      <c r="P34" s="67">
        <v>0.7</v>
      </c>
      <c r="Q34" s="105">
        <v>55</v>
      </c>
      <c r="R34" s="72"/>
    </row>
    <row r="35" spans="1:18" ht="16.5" customHeight="1" x14ac:dyDescent="0.2">
      <c r="A35" s="63">
        <v>1</v>
      </c>
      <c r="B35" s="63" t="s">
        <v>2518</v>
      </c>
      <c r="C35" s="87" t="s">
        <v>6539</v>
      </c>
      <c r="D35" s="246">
        <v>69</v>
      </c>
      <c r="E35" s="23" t="s">
        <v>394</v>
      </c>
      <c r="F35" s="240" t="s">
        <v>398</v>
      </c>
      <c r="G35" s="223">
        <v>0.9</v>
      </c>
      <c r="H35" s="275" t="s">
        <v>397</v>
      </c>
      <c r="I35" s="207" t="s">
        <v>398</v>
      </c>
      <c r="J35" s="70">
        <v>1</v>
      </c>
      <c r="K35" s="47"/>
      <c r="M35" s="223"/>
      <c r="N35" s="360"/>
      <c r="O35" s="209"/>
      <c r="P35" s="75"/>
      <c r="Q35" s="105">
        <v>55</v>
      </c>
      <c r="R35" s="72"/>
    </row>
    <row r="36" spans="1:18" ht="16.5" customHeight="1" x14ac:dyDescent="0.2">
      <c r="A36" s="53">
        <v>1</v>
      </c>
      <c r="B36" s="53">
        <v>9291</v>
      </c>
      <c r="C36" s="85" t="s">
        <v>6540</v>
      </c>
      <c r="D36" s="325" t="s">
        <v>430</v>
      </c>
      <c r="E36" s="394"/>
      <c r="F36" s="133"/>
      <c r="G36" s="264"/>
      <c r="H36" s="145"/>
      <c r="I36" s="57"/>
      <c r="J36" s="58"/>
      <c r="K36" s="102"/>
      <c r="M36" s="223"/>
      <c r="N36" s="77"/>
      <c r="O36" s="231"/>
      <c r="P36" s="61"/>
      <c r="Q36" s="104">
        <v>155</v>
      </c>
      <c r="R36" s="60"/>
    </row>
    <row r="37" spans="1:18" ht="16.5" customHeight="1" x14ac:dyDescent="0.2">
      <c r="A37" s="53">
        <v>1</v>
      </c>
      <c r="B37" s="53">
        <v>9292</v>
      </c>
      <c r="C37" s="85" t="s">
        <v>6541</v>
      </c>
      <c r="D37" s="391"/>
      <c r="E37" s="390"/>
      <c r="F37" s="265"/>
      <c r="G37" s="264"/>
      <c r="H37" s="274" t="s">
        <v>397</v>
      </c>
      <c r="I37" s="205" t="s">
        <v>398</v>
      </c>
      <c r="J37" s="58">
        <v>1</v>
      </c>
      <c r="K37" s="239"/>
      <c r="L37" s="26"/>
      <c r="M37" s="111"/>
      <c r="N37" s="55"/>
      <c r="O37" s="229"/>
      <c r="P37" s="49"/>
      <c r="Q37" s="104">
        <v>155</v>
      </c>
      <c r="R37" s="60"/>
    </row>
    <row r="38" spans="1:18" ht="16.5" customHeight="1" x14ac:dyDescent="0.2">
      <c r="A38" s="63">
        <v>1</v>
      </c>
      <c r="B38" s="63" t="s">
        <v>2519</v>
      </c>
      <c r="C38" s="87" t="s">
        <v>6542</v>
      </c>
      <c r="D38" s="391"/>
      <c r="E38" s="390"/>
      <c r="F38" s="265"/>
      <c r="G38" s="264"/>
      <c r="H38" s="236"/>
      <c r="I38" s="69"/>
      <c r="J38" s="70"/>
      <c r="K38" s="47"/>
      <c r="M38" s="242"/>
      <c r="N38" s="359" t="s">
        <v>400</v>
      </c>
      <c r="O38" s="208" t="s">
        <v>398</v>
      </c>
      <c r="P38" s="67">
        <v>0.7</v>
      </c>
      <c r="Q38" s="105">
        <v>109</v>
      </c>
      <c r="R38" s="72"/>
    </row>
    <row r="39" spans="1:18" ht="16.5" customHeight="1" x14ac:dyDescent="0.2">
      <c r="A39" s="63">
        <v>1</v>
      </c>
      <c r="B39" s="63" t="s">
        <v>2520</v>
      </c>
      <c r="C39" s="87" t="s">
        <v>6543</v>
      </c>
      <c r="D39" s="246">
        <v>138</v>
      </c>
      <c r="E39" s="23" t="s">
        <v>394</v>
      </c>
      <c r="F39" s="240"/>
      <c r="G39" s="223"/>
      <c r="H39" s="275" t="s">
        <v>397</v>
      </c>
      <c r="I39" s="207" t="s">
        <v>398</v>
      </c>
      <c r="J39" s="70">
        <v>1</v>
      </c>
      <c r="K39" s="47"/>
      <c r="M39" s="223"/>
      <c r="N39" s="360"/>
      <c r="O39" s="209"/>
      <c r="P39" s="75"/>
      <c r="Q39" s="105">
        <v>109</v>
      </c>
      <c r="R39" s="72"/>
    </row>
    <row r="40" spans="1:18" ht="16.5" customHeight="1" x14ac:dyDescent="0.2">
      <c r="A40" s="53">
        <v>1</v>
      </c>
      <c r="B40" s="53">
        <v>9293</v>
      </c>
      <c r="C40" s="85" t="s">
        <v>6544</v>
      </c>
      <c r="D40" s="325" t="s">
        <v>470</v>
      </c>
      <c r="E40" s="394"/>
      <c r="F40" s="47"/>
      <c r="G40" s="78"/>
      <c r="H40" s="145"/>
      <c r="I40" s="57"/>
      <c r="J40" s="58"/>
      <c r="K40" s="47"/>
      <c r="M40" s="223"/>
      <c r="N40" s="77"/>
      <c r="O40" s="231"/>
      <c r="P40" s="234"/>
      <c r="Q40" s="104">
        <v>233</v>
      </c>
      <c r="R40" s="60"/>
    </row>
    <row r="41" spans="1:18" ht="16.5" customHeight="1" x14ac:dyDescent="0.2">
      <c r="A41" s="53">
        <v>1</v>
      </c>
      <c r="B41" s="53">
        <v>9294</v>
      </c>
      <c r="C41" s="85" t="s">
        <v>6545</v>
      </c>
      <c r="D41" s="391"/>
      <c r="E41" s="390"/>
      <c r="F41" s="47"/>
      <c r="H41" s="274" t="s">
        <v>397</v>
      </c>
      <c r="I41" s="205" t="s">
        <v>398</v>
      </c>
      <c r="J41" s="58">
        <v>1</v>
      </c>
      <c r="K41" s="47"/>
      <c r="N41" s="55"/>
      <c r="O41" s="229"/>
      <c r="P41" s="230"/>
      <c r="Q41" s="104">
        <v>233</v>
      </c>
      <c r="R41" s="60"/>
    </row>
    <row r="42" spans="1:18" ht="16.5" customHeight="1" x14ac:dyDescent="0.2">
      <c r="A42" s="63">
        <v>1</v>
      </c>
      <c r="B42" s="63" t="s">
        <v>2521</v>
      </c>
      <c r="C42" s="87" t="s">
        <v>6546</v>
      </c>
      <c r="D42" s="391"/>
      <c r="E42" s="390"/>
      <c r="F42" s="47"/>
      <c r="H42" s="236"/>
      <c r="I42" s="69"/>
      <c r="J42" s="70"/>
      <c r="K42" s="47"/>
      <c r="N42" s="359" t="s">
        <v>400</v>
      </c>
      <c r="O42" s="208" t="s">
        <v>398</v>
      </c>
      <c r="P42" s="67">
        <v>0.7</v>
      </c>
      <c r="Q42" s="105">
        <v>163</v>
      </c>
      <c r="R42" s="72"/>
    </row>
    <row r="43" spans="1:18" ht="16.5" customHeight="1" x14ac:dyDescent="0.2">
      <c r="A43" s="63">
        <v>1</v>
      </c>
      <c r="B43" s="63" t="s">
        <v>2522</v>
      </c>
      <c r="C43" s="87" t="s">
        <v>6547</v>
      </c>
      <c r="D43" s="246">
        <v>207</v>
      </c>
      <c r="E43" s="23" t="s">
        <v>394</v>
      </c>
      <c r="F43" s="47"/>
      <c r="H43" s="275" t="s">
        <v>397</v>
      </c>
      <c r="I43" s="207" t="s">
        <v>398</v>
      </c>
      <c r="J43" s="70">
        <v>1</v>
      </c>
      <c r="K43" s="47"/>
      <c r="N43" s="360"/>
      <c r="O43" s="209"/>
      <c r="P43" s="75"/>
      <c r="Q43" s="105">
        <v>163</v>
      </c>
      <c r="R43" s="72"/>
    </row>
    <row r="44" spans="1:18" ht="16.5" customHeight="1" x14ac:dyDescent="0.2">
      <c r="A44" s="53">
        <v>1</v>
      </c>
      <c r="B44" s="53">
        <v>9295</v>
      </c>
      <c r="C44" s="85" t="s">
        <v>6548</v>
      </c>
      <c r="D44" s="325" t="s">
        <v>432</v>
      </c>
      <c r="E44" s="394"/>
      <c r="F44" s="47"/>
      <c r="H44" s="145"/>
      <c r="I44" s="57"/>
      <c r="J44" s="58"/>
      <c r="K44" s="47"/>
      <c r="N44" s="77"/>
      <c r="O44" s="231"/>
      <c r="P44" s="61"/>
      <c r="Q44" s="104">
        <v>310</v>
      </c>
      <c r="R44" s="60"/>
    </row>
    <row r="45" spans="1:18" ht="16.5" customHeight="1" x14ac:dyDescent="0.2">
      <c r="A45" s="53">
        <v>1</v>
      </c>
      <c r="B45" s="53">
        <v>9296</v>
      </c>
      <c r="C45" s="85" t="s">
        <v>6549</v>
      </c>
      <c r="D45" s="391"/>
      <c r="E45" s="390"/>
      <c r="F45" s="47"/>
      <c r="H45" s="274" t="s">
        <v>397</v>
      </c>
      <c r="I45" s="205" t="s">
        <v>398</v>
      </c>
      <c r="J45" s="58">
        <v>1</v>
      </c>
      <c r="K45" s="47"/>
      <c r="N45" s="55"/>
      <c r="O45" s="229"/>
      <c r="P45" s="49"/>
      <c r="Q45" s="104">
        <v>310</v>
      </c>
      <c r="R45" s="60"/>
    </row>
    <row r="46" spans="1:18" ht="16.5" customHeight="1" x14ac:dyDescent="0.2">
      <c r="A46" s="63">
        <v>1</v>
      </c>
      <c r="B46" s="63" t="s">
        <v>2523</v>
      </c>
      <c r="C46" s="87" t="s">
        <v>6550</v>
      </c>
      <c r="D46" s="391"/>
      <c r="E46" s="390"/>
      <c r="F46" s="47"/>
      <c r="H46" s="236"/>
      <c r="I46" s="69"/>
      <c r="J46" s="70"/>
      <c r="K46" s="47"/>
      <c r="N46" s="359" t="s">
        <v>400</v>
      </c>
      <c r="O46" s="208" t="s">
        <v>398</v>
      </c>
      <c r="P46" s="67">
        <v>0.7</v>
      </c>
      <c r="Q46" s="105">
        <v>217</v>
      </c>
      <c r="R46" s="72"/>
    </row>
    <row r="47" spans="1:18" ht="16.5" customHeight="1" x14ac:dyDescent="0.2">
      <c r="A47" s="63">
        <v>1</v>
      </c>
      <c r="B47" s="63" t="s">
        <v>2524</v>
      </c>
      <c r="C47" s="87" t="s">
        <v>6551</v>
      </c>
      <c r="D47" s="246">
        <v>276</v>
      </c>
      <c r="E47" s="23" t="s">
        <v>394</v>
      </c>
      <c r="F47" s="47"/>
      <c r="H47" s="275" t="s">
        <v>397</v>
      </c>
      <c r="I47" s="207" t="s">
        <v>398</v>
      </c>
      <c r="J47" s="70">
        <v>1</v>
      </c>
      <c r="K47" s="47"/>
      <c r="N47" s="360"/>
      <c r="O47" s="209"/>
      <c r="P47" s="75"/>
      <c r="Q47" s="105">
        <v>217</v>
      </c>
      <c r="R47" s="72"/>
    </row>
    <row r="48" spans="1:18" ht="16.5" customHeight="1" x14ac:dyDescent="0.2">
      <c r="A48" s="53">
        <v>1</v>
      </c>
      <c r="B48" s="53">
        <v>9297</v>
      </c>
      <c r="C48" s="85" t="s">
        <v>6552</v>
      </c>
      <c r="D48" s="325" t="s">
        <v>433</v>
      </c>
      <c r="E48" s="394"/>
      <c r="F48" s="47"/>
      <c r="H48" s="145"/>
      <c r="I48" s="57"/>
      <c r="J48" s="58"/>
      <c r="K48" s="47"/>
      <c r="N48" s="77"/>
      <c r="O48" s="231"/>
      <c r="P48" s="234"/>
      <c r="Q48" s="104">
        <v>389</v>
      </c>
      <c r="R48" s="60"/>
    </row>
    <row r="49" spans="1:18" ht="16.5" customHeight="1" x14ac:dyDescent="0.2">
      <c r="A49" s="53">
        <v>1</v>
      </c>
      <c r="B49" s="53">
        <v>9298</v>
      </c>
      <c r="C49" s="85" t="s">
        <v>6553</v>
      </c>
      <c r="D49" s="391"/>
      <c r="E49" s="390"/>
      <c r="F49" s="47"/>
      <c r="H49" s="274" t="s">
        <v>397</v>
      </c>
      <c r="I49" s="205" t="s">
        <v>398</v>
      </c>
      <c r="J49" s="58">
        <v>1</v>
      </c>
      <c r="K49" s="47"/>
      <c r="N49" s="55"/>
      <c r="O49" s="229"/>
      <c r="P49" s="230"/>
      <c r="Q49" s="104">
        <v>389</v>
      </c>
      <c r="R49" s="60"/>
    </row>
    <row r="50" spans="1:18" ht="16.5" customHeight="1" x14ac:dyDescent="0.2">
      <c r="A50" s="63">
        <v>1</v>
      </c>
      <c r="B50" s="63" t="s">
        <v>2525</v>
      </c>
      <c r="C50" s="87" t="s">
        <v>6554</v>
      </c>
      <c r="D50" s="391"/>
      <c r="E50" s="390"/>
      <c r="F50" s="47"/>
      <c r="H50" s="236"/>
      <c r="I50" s="69"/>
      <c r="J50" s="70"/>
      <c r="K50" s="47"/>
      <c r="N50" s="359" t="s">
        <v>400</v>
      </c>
      <c r="O50" s="208" t="s">
        <v>398</v>
      </c>
      <c r="P50" s="67">
        <v>0.7</v>
      </c>
      <c r="Q50" s="105">
        <v>272</v>
      </c>
      <c r="R50" s="72"/>
    </row>
    <row r="51" spans="1:18" ht="16.5" customHeight="1" x14ac:dyDescent="0.2">
      <c r="A51" s="63">
        <v>1</v>
      </c>
      <c r="B51" s="63" t="s">
        <v>2526</v>
      </c>
      <c r="C51" s="87" t="s">
        <v>6555</v>
      </c>
      <c r="D51" s="246">
        <v>345</v>
      </c>
      <c r="E51" s="23" t="s">
        <v>394</v>
      </c>
      <c r="F51" s="47"/>
      <c r="H51" s="275" t="s">
        <v>397</v>
      </c>
      <c r="I51" s="207" t="s">
        <v>398</v>
      </c>
      <c r="J51" s="70">
        <v>1</v>
      </c>
      <c r="K51" s="47"/>
      <c r="N51" s="360"/>
      <c r="O51" s="209"/>
      <c r="P51" s="75"/>
      <c r="Q51" s="105">
        <v>272</v>
      </c>
      <c r="R51" s="72"/>
    </row>
    <row r="52" spans="1:18" ht="16.5" customHeight="1" x14ac:dyDescent="0.2">
      <c r="A52" s="53">
        <v>1</v>
      </c>
      <c r="B52" s="53">
        <v>9299</v>
      </c>
      <c r="C52" s="85" t="s">
        <v>6556</v>
      </c>
      <c r="D52" s="325" t="s">
        <v>434</v>
      </c>
      <c r="E52" s="394"/>
      <c r="F52" s="47"/>
      <c r="H52" s="145"/>
      <c r="I52" s="57"/>
      <c r="J52" s="58"/>
      <c r="K52" s="47"/>
      <c r="N52" s="77"/>
      <c r="O52" s="231"/>
      <c r="P52" s="61"/>
      <c r="Q52" s="104">
        <v>466</v>
      </c>
      <c r="R52" s="60"/>
    </row>
    <row r="53" spans="1:18" ht="16.5" customHeight="1" x14ac:dyDescent="0.2">
      <c r="A53" s="53">
        <v>1</v>
      </c>
      <c r="B53" s="53">
        <v>9300</v>
      </c>
      <c r="C53" s="85" t="s">
        <v>6557</v>
      </c>
      <c r="D53" s="391"/>
      <c r="E53" s="390"/>
      <c r="F53" s="47"/>
      <c r="H53" s="274" t="s">
        <v>397</v>
      </c>
      <c r="I53" s="205" t="s">
        <v>398</v>
      </c>
      <c r="J53" s="58">
        <v>1</v>
      </c>
      <c r="K53" s="47"/>
      <c r="N53" s="55"/>
      <c r="O53" s="229"/>
      <c r="P53" s="49"/>
      <c r="Q53" s="104">
        <v>466</v>
      </c>
      <c r="R53" s="60"/>
    </row>
    <row r="54" spans="1:18" ht="16.5" customHeight="1" x14ac:dyDescent="0.2">
      <c r="A54" s="63">
        <v>1</v>
      </c>
      <c r="B54" s="63" t="s">
        <v>2527</v>
      </c>
      <c r="C54" s="87" t="s">
        <v>6558</v>
      </c>
      <c r="D54" s="391"/>
      <c r="E54" s="390"/>
      <c r="F54" s="47"/>
      <c r="H54" s="236"/>
      <c r="I54" s="69"/>
      <c r="J54" s="70"/>
      <c r="K54" s="47"/>
      <c r="N54" s="359" t="s">
        <v>400</v>
      </c>
      <c r="O54" s="208" t="s">
        <v>398</v>
      </c>
      <c r="P54" s="67">
        <v>0.7</v>
      </c>
      <c r="Q54" s="105">
        <v>326</v>
      </c>
      <c r="R54" s="72"/>
    </row>
    <row r="55" spans="1:18" ht="16.5" customHeight="1" x14ac:dyDescent="0.2">
      <c r="A55" s="63">
        <v>1</v>
      </c>
      <c r="B55" s="63" t="s">
        <v>2528</v>
      </c>
      <c r="C55" s="87" t="s">
        <v>6559</v>
      </c>
      <c r="D55" s="246">
        <v>414</v>
      </c>
      <c r="E55" s="23" t="s">
        <v>394</v>
      </c>
      <c r="F55" s="47"/>
      <c r="H55" s="275" t="s">
        <v>397</v>
      </c>
      <c r="I55" s="207" t="s">
        <v>398</v>
      </c>
      <c r="J55" s="70">
        <v>1</v>
      </c>
      <c r="K55" s="47"/>
      <c r="N55" s="360"/>
      <c r="O55" s="209"/>
      <c r="P55" s="75"/>
      <c r="Q55" s="105">
        <v>326</v>
      </c>
      <c r="R55" s="72"/>
    </row>
    <row r="56" spans="1:18" ht="16.5" customHeight="1" x14ac:dyDescent="0.2">
      <c r="A56" s="53">
        <v>1</v>
      </c>
      <c r="B56" s="53">
        <v>9301</v>
      </c>
      <c r="C56" s="85" t="s">
        <v>6560</v>
      </c>
      <c r="D56" s="325" t="s">
        <v>435</v>
      </c>
      <c r="E56" s="394"/>
      <c r="F56" s="47"/>
      <c r="H56" s="145"/>
      <c r="I56" s="57"/>
      <c r="J56" s="58"/>
      <c r="K56" s="47"/>
      <c r="N56" s="77"/>
      <c r="O56" s="231"/>
      <c r="P56" s="234"/>
      <c r="Q56" s="104">
        <v>544</v>
      </c>
      <c r="R56" s="60"/>
    </row>
    <row r="57" spans="1:18" ht="16.5" customHeight="1" x14ac:dyDescent="0.2">
      <c r="A57" s="53">
        <v>1</v>
      </c>
      <c r="B57" s="53">
        <v>9302</v>
      </c>
      <c r="C57" s="85" t="s">
        <v>6561</v>
      </c>
      <c r="D57" s="391"/>
      <c r="E57" s="390"/>
      <c r="F57" s="47"/>
      <c r="H57" s="274" t="s">
        <v>397</v>
      </c>
      <c r="I57" s="205" t="s">
        <v>398</v>
      </c>
      <c r="J57" s="58">
        <v>1</v>
      </c>
      <c r="K57" s="47"/>
      <c r="N57" s="55"/>
      <c r="O57" s="229"/>
      <c r="P57" s="230"/>
      <c r="Q57" s="104">
        <v>544</v>
      </c>
      <c r="R57" s="60"/>
    </row>
    <row r="58" spans="1:18" ht="16.5" customHeight="1" x14ac:dyDescent="0.2">
      <c r="A58" s="63">
        <v>1</v>
      </c>
      <c r="B58" s="63" t="s">
        <v>2529</v>
      </c>
      <c r="C58" s="87" t="s">
        <v>6562</v>
      </c>
      <c r="D58" s="391"/>
      <c r="E58" s="390"/>
      <c r="F58" s="47"/>
      <c r="H58" s="236"/>
      <c r="I58" s="69"/>
      <c r="J58" s="70"/>
      <c r="K58" s="47"/>
      <c r="N58" s="359" t="s">
        <v>400</v>
      </c>
      <c r="O58" s="208" t="s">
        <v>398</v>
      </c>
      <c r="P58" s="67">
        <v>0.7</v>
      </c>
      <c r="Q58" s="105">
        <v>381</v>
      </c>
      <c r="R58" s="72"/>
    </row>
    <row r="59" spans="1:18" ht="16.5" customHeight="1" x14ac:dyDescent="0.2">
      <c r="A59" s="63">
        <v>1</v>
      </c>
      <c r="B59" s="63" t="s">
        <v>2530</v>
      </c>
      <c r="C59" s="87" t="s">
        <v>6563</v>
      </c>
      <c r="D59" s="246">
        <v>483</v>
      </c>
      <c r="E59" s="23" t="s">
        <v>394</v>
      </c>
      <c r="F59" s="47"/>
      <c r="H59" s="275" t="s">
        <v>397</v>
      </c>
      <c r="I59" s="207" t="s">
        <v>398</v>
      </c>
      <c r="J59" s="70">
        <v>1</v>
      </c>
      <c r="K59" s="47"/>
      <c r="N59" s="360"/>
      <c r="O59" s="209"/>
      <c r="P59" s="75"/>
      <c r="Q59" s="105">
        <v>381</v>
      </c>
      <c r="R59" s="72"/>
    </row>
    <row r="60" spans="1:18" ht="16.5" customHeight="1" x14ac:dyDescent="0.2">
      <c r="A60" s="53">
        <v>1</v>
      </c>
      <c r="B60" s="53">
        <v>9303</v>
      </c>
      <c r="C60" s="85" t="s">
        <v>6564</v>
      </c>
      <c r="D60" s="325" t="s">
        <v>436</v>
      </c>
      <c r="E60" s="394"/>
      <c r="F60" s="47"/>
      <c r="H60" s="145"/>
      <c r="I60" s="57"/>
      <c r="J60" s="58"/>
      <c r="K60" s="47"/>
      <c r="N60" s="77"/>
      <c r="O60" s="231"/>
      <c r="P60" s="61"/>
      <c r="Q60" s="104">
        <v>621</v>
      </c>
      <c r="R60" s="60"/>
    </row>
    <row r="61" spans="1:18" ht="16.5" customHeight="1" x14ac:dyDescent="0.2">
      <c r="A61" s="53">
        <v>1</v>
      </c>
      <c r="B61" s="53">
        <v>9304</v>
      </c>
      <c r="C61" s="85" t="s">
        <v>6565</v>
      </c>
      <c r="D61" s="391"/>
      <c r="E61" s="390"/>
      <c r="F61" s="47"/>
      <c r="H61" s="274" t="s">
        <v>397</v>
      </c>
      <c r="I61" s="205" t="s">
        <v>398</v>
      </c>
      <c r="J61" s="58">
        <v>1</v>
      </c>
      <c r="K61" s="47"/>
      <c r="N61" s="55"/>
      <c r="O61" s="229"/>
      <c r="P61" s="49"/>
      <c r="Q61" s="104">
        <v>621</v>
      </c>
      <c r="R61" s="60"/>
    </row>
    <row r="62" spans="1:18" ht="16.5" customHeight="1" x14ac:dyDescent="0.2">
      <c r="A62" s="63">
        <v>1</v>
      </c>
      <c r="B62" s="63" t="s">
        <v>2531</v>
      </c>
      <c r="C62" s="87" t="s">
        <v>6566</v>
      </c>
      <c r="D62" s="391"/>
      <c r="E62" s="390"/>
      <c r="F62" s="47"/>
      <c r="H62" s="236"/>
      <c r="I62" s="69"/>
      <c r="J62" s="70"/>
      <c r="K62" s="47"/>
      <c r="N62" s="359" t="s">
        <v>400</v>
      </c>
      <c r="O62" s="208" t="s">
        <v>398</v>
      </c>
      <c r="P62" s="67">
        <v>0.7</v>
      </c>
      <c r="Q62" s="105">
        <v>435</v>
      </c>
      <c r="R62" s="72"/>
    </row>
    <row r="63" spans="1:18" ht="16.5" customHeight="1" x14ac:dyDescent="0.2">
      <c r="A63" s="63">
        <v>1</v>
      </c>
      <c r="B63" s="63" t="s">
        <v>2532</v>
      </c>
      <c r="C63" s="87" t="s">
        <v>6567</v>
      </c>
      <c r="D63" s="246">
        <v>552</v>
      </c>
      <c r="E63" s="23" t="s">
        <v>394</v>
      </c>
      <c r="F63" s="47"/>
      <c r="G63" s="78"/>
      <c r="H63" s="275" t="s">
        <v>397</v>
      </c>
      <c r="I63" s="207" t="s">
        <v>398</v>
      </c>
      <c r="J63" s="70">
        <v>1</v>
      </c>
      <c r="K63" s="47"/>
      <c r="M63" s="223"/>
      <c r="N63" s="360"/>
      <c r="O63" s="209"/>
      <c r="P63" s="75"/>
      <c r="Q63" s="105">
        <v>435</v>
      </c>
      <c r="R63" s="72"/>
    </row>
    <row r="64" spans="1:18" ht="16.5" customHeight="1" x14ac:dyDescent="0.2">
      <c r="A64" s="53">
        <v>1</v>
      </c>
      <c r="B64" s="53">
        <v>9305</v>
      </c>
      <c r="C64" s="85" t="s">
        <v>6568</v>
      </c>
      <c r="D64" s="325" t="s">
        <v>437</v>
      </c>
      <c r="E64" s="394"/>
      <c r="F64" s="133"/>
      <c r="G64" s="264"/>
      <c r="H64" s="145"/>
      <c r="I64" s="57"/>
      <c r="J64" s="58"/>
      <c r="K64" s="102"/>
      <c r="M64" s="223"/>
      <c r="N64" s="77"/>
      <c r="O64" s="231"/>
      <c r="P64" s="61"/>
      <c r="Q64" s="104">
        <v>699</v>
      </c>
      <c r="R64" s="60"/>
    </row>
    <row r="65" spans="1:18" ht="16.5" customHeight="1" x14ac:dyDescent="0.2">
      <c r="A65" s="53">
        <v>1</v>
      </c>
      <c r="B65" s="53">
        <v>9306</v>
      </c>
      <c r="C65" s="85" t="s">
        <v>6569</v>
      </c>
      <c r="D65" s="391"/>
      <c r="E65" s="390"/>
      <c r="F65" s="265"/>
      <c r="G65" s="264"/>
      <c r="H65" s="274" t="s">
        <v>397</v>
      </c>
      <c r="I65" s="205" t="s">
        <v>398</v>
      </c>
      <c r="J65" s="58">
        <v>1</v>
      </c>
      <c r="K65" s="239"/>
      <c r="L65" s="26"/>
      <c r="M65" s="111"/>
      <c r="N65" s="55"/>
      <c r="O65" s="229"/>
      <c r="P65" s="49"/>
      <c r="Q65" s="104">
        <v>699</v>
      </c>
      <c r="R65" s="60"/>
    </row>
    <row r="66" spans="1:18" ht="16.5" customHeight="1" x14ac:dyDescent="0.2">
      <c r="A66" s="63">
        <v>1</v>
      </c>
      <c r="B66" s="63" t="s">
        <v>2533</v>
      </c>
      <c r="C66" s="87" t="s">
        <v>6570</v>
      </c>
      <c r="D66" s="391"/>
      <c r="E66" s="390"/>
      <c r="F66" s="265"/>
      <c r="G66" s="264"/>
      <c r="H66" s="236"/>
      <c r="I66" s="69"/>
      <c r="J66" s="70"/>
      <c r="K66" s="47"/>
      <c r="M66" s="242"/>
      <c r="N66" s="359" t="s">
        <v>400</v>
      </c>
      <c r="O66" s="208" t="s">
        <v>398</v>
      </c>
      <c r="P66" s="67">
        <v>0.7</v>
      </c>
      <c r="Q66" s="105">
        <v>489</v>
      </c>
      <c r="R66" s="72"/>
    </row>
    <row r="67" spans="1:18" ht="16.5" customHeight="1" x14ac:dyDescent="0.2">
      <c r="A67" s="63">
        <v>1</v>
      </c>
      <c r="B67" s="63" t="s">
        <v>2534</v>
      </c>
      <c r="C67" s="87" t="s">
        <v>6571</v>
      </c>
      <c r="D67" s="247">
        <v>621</v>
      </c>
      <c r="E67" s="176" t="s">
        <v>394</v>
      </c>
      <c r="F67" s="266"/>
      <c r="G67" s="230"/>
      <c r="H67" s="275" t="s">
        <v>397</v>
      </c>
      <c r="I67" s="207" t="s">
        <v>398</v>
      </c>
      <c r="J67" s="70">
        <v>1</v>
      </c>
      <c r="K67" s="55"/>
      <c r="L67" s="49"/>
      <c r="M67" s="50"/>
      <c r="N67" s="360"/>
      <c r="O67" s="209"/>
      <c r="P67" s="75"/>
      <c r="Q67" s="105">
        <v>489</v>
      </c>
      <c r="R67" s="79"/>
    </row>
    <row r="68" spans="1:18" ht="16.5" customHeight="1" x14ac:dyDescent="0.2">
      <c r="A68" s="93"/>
      <c r="B68" s="93"/>
      <c r="C68" s="94"/>
      <c r="Q68" s="96"/>
      <c r="R68" s="97"/>
    </row>
    <row r="69" spans="1:18" ht="16.5" customHeight="1" x14ac:dyDescent="0.2">
      <c r="A69" s="93"/>
      <c r="B69" s="93"/>
      <c r="C69" s="94"/>
      <c r="Q69" s="96"/>
      <c r="R69" s="97"/>
    </row>
    <row r="70" spans="1:18" ht="16.5" customHeight="1" x14ac:dyDescent="0.2">
      <c r="A70" s="93"/>
      <c r="B70" s="98" t="s">
        <v>2727</v>
      </c>
      <c r="C70" s="94"/>
      <c r="D70" s="81"/>
      <c r="Q70" s="96"/>
      <c r="R70" s="97"/>
    </row>
    <row r="71" spans="1:18" ht="16.5" customHeight="1" x14ac:dyDescent="0.2">
      <c r="A71" s="99" t="s">
        <v>386</v>
      </c>
      <c r="B71" s="32"/>
      <c r="C71" s="100" t="s">
        <v>387</v>
      </c>
      <c r="D71" s="34" t="s">
        <v>388</v>
      </c>
      <c r="E71" s="34"/>
      <c r="F71" s="34"/>
      <c r="G71" s="34"/>
      <c r="H71" s="34"/>
      <c r="I71" s="34"/>
      <c r="J71" s="35"/>
      <c r="K71" s="34"/>
      <c r="L71" s="34"/>
      <c r="M71" s="35"/>
      <c r="N71" s="34"/>
      <c r="O71" s="82"/>
      <c r="P71" s="35"/>
      <c r="Q71" s="36" t="s">
        <v>389</v>
      </c>
      <c r="R71" s="33" t="s">
        <v>390</v>
      </c>
    </row>
    <row r="72" spans="1:18" ht="16.5" customHeight="1" x14ac:dyDescent="0.2">
      <c r="A72" s="37" t="s">
        <v>391</v>
      </c>
      <c r="B72" s="37" t="s">
        <v>392</v>
      </c>
      <c r="C72" s="101"/>
      <c r="D72" s="40"/>
      <c r="E72" s="40"/>
      <c r="F72" s="40"/>
      <c r="G72" s="40"/>
      <c r="H72" s="40"/>
      <c r="I72" s="40"/>
      <c r="J72" s="41"/>
      <c r="K72" s="40"/>
      <c r="L72" s="40"/>
      <c r="M72" s="41"/>
      <c r="N72" s="40"/>
      <c r="O72" s="201"/>
      <c r="P72" s="41"/>
      <c r="Q72" s="42" t="s">
        <v>393</v>
      </c>
      <c r="R72" s="43" t="s">
        <v>394</v>
      </c>
    </row>
    <row r="73" spans="1:18" ht="16.5" customHeight="1" x14ac:dyDescent="0.2">
      <c r="A73" s="44">
        <v>1</v>
      </c>
      <c r="B73" s="44">
        <v>9307</v>
      </c>
      <c r="C73" s="45" t="s">
        <v>6572</v>
      </c>
      <c r="D73" s="327" t="s">
        <v>438</v>
      </c>
      <c r="E73" s="390"/>
      <c r="F73" s="327" t="s">
        <v>1863</v>
      </c>
      <c r="G73" s="402"/>
      <c r="H73" s="55"/>
      <c r="I73" s="49"/>
      <c r="J73" s="50"/>
      <c r="K73" s="102" t="s">
        <v>439</v>
      </c>
      <c r="N73" s="47"/>
      <c r="P73" s="223"/>
      <c r="Q73" s="103">
        <v>93</v>
      </c>
      <c r="R73" s="52" t="s">
        <v>396</v>
      </c>
    </row>
    <row r="74" spans="1:18" ht="16.5" customHeight="1" x14ac:dyDescent="0.2">
      <c r="A74" s="53">
        <v>1</v>
      </c>
      <c r="B74" s="53">
        <v>9308</v>
      </c>
      <c r="C74" s="85" t="s">
        <v>6573</v>
      </c>
      <c r="D74" s="391"/>
      <c r="E74" s="390"/>
      <c r="F74" s="337"/>
      <c r="G74" s="402"/>
      <c r="H74" s="274" t="s">
        <v>397</v>
      </c>
      <c r="I74" s="205" t="s">
        <v>398</v>
      </c>
      <c r="J74" s="58">
        <v>1</v>
      </c>
      <c r="K74" s="239" t="s">
        <v>398</v>
      </c>
      <c r="L74" s="26">
        <v>0.5</v>
      </c>
      <c r="M74" s="353" t="s">
        <v>423</v>
      </c>
      <c r="N74" s="55"/>
      <c r="O74" s="229"/>
      <c r="P74" s="230"/>
      <c r="Q74" s="104">
        <v>93</v>
      </c>
      <c r="R74" s="60"/>
    </row>
    <row r="75" spans="1:18" ht="16.5" customHeight="1" x14ac:dyDescent="0.2">
      <c r="A75" s="63">
        <v>1</v>
      </c>
      <c r="B75" s="63" t="s">
        <v>2535</v>
      </c>
      <c r="C75" s="87" t="s">
        <v>6574</v>
      </c>
      <c r="D75" s="391"/>
      <c r="E75" s="390"/>
      <c r="F75" s="337"/>
      <c r="G75" s="402"/>
      <c r="H75" s="236"/>
      <c r="I75" s="69"/>
      <c r="J75" s="70"/>
      <c r="K75" s="47"/>
      <c r="M75" s="396"/>
      <c r="N75" s="359" t="s">
        <v>400</v>
      </c>
      <c r="O75" s="208" t="s">
        <v>398</v>
      </c>
      <c r="P75" s="67">
        <v>0.7</v>
      </c>
      <c r="Q75" s="105">
        <v>65</v>
      </c>
      <c r="R75" s="72"/>
    </row>
    <row r="76" spans="1:18" ht="16.5" customHeight="1" x14ac:dyDescent="0.2">
      <c r="A76" s="63">
        <v>1</v>
      </c>
      <c r="B76" s="63" t="s">
        <v>2536</v>
      </c>
      <c r="C76" s="87" t="s">
        <v>6575</v>
      </c>
      <c r="D76" s="246">
        <v>69</v>
      </c>
      <c r="E76" s="23" t="s">
        <v>394</v>
      </c>
      <c r="F76" s="240" t="s">
        <v>398</v>
      </c>
      <c r="G76" s="223">
        <v>0.9</v>
      </c>
      <c r="H76" s="275" t="s">
        <v>397</v>
      </c>
      <c r="I76" s="207" t="s">
        <v>398</v>
      </c>
      <c r="J76" s="70">
        <v>1</v>
      </c>
      <c r="K76" s="47"/>
      <c r="N76" s="360"/>
      <c r="O76" s="209"/>
      <c r="P76" s="75"/>
      <c r="Q76" s="105">
        <v>65</v>
      </c>
      <c r="R76" s="72"/>
    </row>
    <row r="77" spans="1:18" ht="16.5" customHeight="1" x14ac:dyDescent="0.2">
      <c r="A77" s="53">
        <v>1</v>
      </c>
      <c r="B77" s="53">
        <v>9309</v>
      </c>
      <c r="C77" s="85" t="s">
        <v>6576</v>
      </c>
      <c r="D77" s="325" t="s">
        <v>440</v>
      </c>
      <c r="E77" s="394"/>
      <c r="F77" s="47"/>
      <c r="H77" s="145"/>
      <c r="I77" s="57"/>
      <c r="J77" s="58"/>
      <c r="K77" s="47"/>
      <c r="N77" s="77"/>
      <c r="O77" s="231"/>
      <c r="P77" s="61"/>
      <c r="Q77" s="104">
        <v>186</v>
      </c>
      <c r="R77" s="60"/>
    </row>
    <row r="78" spans="1:18" ht="16.5" customHeight="1" x14ac:dyDescent="0.2">
      <c r="A78" s="53">
        <v>1</v>
      </c>
      <c r="B78" s="53">
        <v>9310</v>
      </c>
      <c r="C78" s="85" t="s">
        <v>6577</v>
      </c>
      <c r="D78" s="391"/>
      <c r="E78" s="390"/>
      <c r="F78" s="47"/>
      <c r="H78" s="274" t="s">
        <v>397</v>
      </c>
      <c r="I78" s="205" t="s">
        <v>398</v>
      </c>
      <c r="J78" s="58">
        <v>1</v>
      </c>
      <c r="K78" s="47"/>
      <c r="N78" s="55"/>
      <c r="O78" s="229"/>
      <c r="P78" s="49"/>
      <c r="Q78" s="104">
        <v>186</v>
      </c>
      <c r="R78" s="60"/>
    </row>
    <row r="79" spans="1:18" ht="16.5" customHeight="1" x14ac:dyDescent="0.2">
      <c r="A79" s="63">
        <v>1</v>
      </c>
      <c r="B79" s="63" t="s">
        <v>2537</v>
      </c>
      <c r="C79" s="87" t="s">
        <v>6578</v>
      </c>
      <c r="D79" s="391"/>
      <c r="E79" s="390"/>
      <c r="F79" s="47"/>
      <c r="H79" s="236"/>
      <c r="I79" s="69"/>
      <c r="J79" s="70"/>
      <c r="K79" s="47"/>
      <c r="N79" s="359" t="s">
        <v>400</v>
      </c>
      <c r="O79" s="208" t="s">
        <v>398</v>
      </c>
      <c r="P79" s="67">
        <v>0.7</v>
      </c>
      <c r="Q79" s="105">
        <v>130</v>
      </c>
      <c r="R79" s="72"/>
    </row>
    <row r="80" spans="1:18" ht="16.5" customHeight="1" x14ac:dyDescent="0.2">
      <c r="A80" s="63">
        <v>1</v>
      </c>
      <c r="B80" s="63" t="s">
        <v>2538</v>
      </c>
      <c r="C80" s="87" t="s">
        <v>6579</v>
      </c>
      <c r="D80" s="247">
        <v>138</v>
      </c>
      <c r="E80" s="176" t="s">
        <v>394</v>
      </c>
      <c r="F80" s="47"/>
      <c r="G80" s="78"/>
      <c r="H80" s="275" t="s">
        <v>397</v>
      </c>
      <c r="I80" s="207" t="s">
        <v>398</v>
      </c>
      <c r="J80" s="70">
        <v>1</v>
      </c>
      <c r="K80" s="47"/>
      <c r="N80" s="360"/>
      <c r="O80" s="209"/>
      <c r="P80" s="75"/>
      <c r="Q80" s="105">
        <v>130</v>
      </c>
      <c r="R80" s="72"/>
    </row>
    <row r="81" spans="1:18" ht="16.5" customHeight="1" x14ac:dyDescent="0.2">
      <c r="A81" s="44">
        <v>1</v>
      </c>
      <c r="B81" s="44">
        <v>9311</v>
      </c>
      <c r="C81" s="45" t="s">
        <v>6580</v>
      </c>
      <c r="D81" s="327" t="s">
        <v>441</v>
      </c>
      <c r="E81" s="390"/>
      <c r="F81" s="47"/>
      <c r="G81" s="78"/>
      <c r="H81" s="55"/>
      <c r="I81" s="49"/>
      <c r="J81" s="50"/>
      <c r="K81" s="47"/>
      <c r="N81" s="47"/>
      <c r="P81" s="223"/>
      <c r="Q81" s="103">
        <v>279</v>
      </c>
      <c r="R81" s="60"/>
    </row>
    <row r="82" spans="1:18" ht="16.5" customHeight="1" x14ac:dyDescent="0.2">
      <c r="A82" s="53">
        <v>1</v>
      </c>
      <c r="B82" s="53">
        <v>9312</v>
      </c>
      <c r="C82" s="85" t="s">
        <v>6581</v>
      </c>
      <c r="D82" s="391"/>
      <c r="E82" s="390"/>
      <c r="F82" s="47"/>
      <c r="H82" s="274" t="s">
        <v>397</v>
      </c>
      <c r="I82" s="205" t="s">
        <v>398</v>
      </c>
      <c r="J82" s="58">
        <v>1</v>
      </c>
      <c r="K82" s="47"/>
      <c r="N82" s="55"/>
      <c r="O82" s="229"/>
      <c r="P82" s="230"/>
      <c r="Q82" s="104">
        <v>279</v>
      </c>
      <c r="R82" s="60"/>
    </row>
    <row r="83" spans="1:18" ht="16.5" customHeight="1" x14ac:dyDescent="0.2">
      <c r="A83" s="63">
        <v>1</v>
      </c>
      <c r="B83" s="63" t="s">
        <v>2539</v>
      </c>
      <c r="C83" s="87" t="s">
        <v>6582</v>
      </c>
      <c r="D83" s="391"/>
      <c r="E83" s="390"/>
      <c r="F83" s="47"/>
      <c r="H83" s="236"/>
      <c r="I83" s="69"/>
      <c r="J83" s="70"/>
      <c r="K83" s="47"/>
      <c r="N83" s="359" t="s">
        <v>400</v>
      </c>
      <c r="O83" s="208" t="s">
        <v>398</v>
      </c>
      <c r="P83" s="67">
        <v>0.7</v>
      </c>
      <c r="Q83" s="105">
        <v>195</v>
      </c>
      <c r="R83" s="72"/>
    </row>
    <row r="84" spans="1:18" ht="16.5" customHeight="1" x14ac:dyDescent="0.2">
      <c r="A84" s="63">
        <v>1</v>
      </c>
      <c r="B84" s="63" t="s">
        <v>2540</v>
      </c>
      <c r="C84" s="87" t="s">
        <v>6583</v>
      </c>
      <c r="D84" s="246">
        <v>207</v>
      </c>
      <c r="E84" s="23" t="s">
        <v>394</v>
      </c>
      <c r="F84" s="47"/>
      <c r="H84" s="275" t="s">
        <v>397</v>
      </c>
      <c r="I84" s="207" t="s">
        <v>398</v>
      </c>
      <c r="J84" s="70">
        <v>1</v>
      </c>
      <c r="K84" s="47"/>
      <c r="N84" s="360"/>
      <c r="O84" s="209"/>
      <c r="P84" s="75"/>
      <c r="Q84" s="105">
        <v>195</v>
      </c>
      <c r="R84" s="72"/>
    </row>
    <row r="85" spans="1:18" ht="16.5" customHeight="1" x14ac:dyDescent="0.2">
      <c r="A85" s="53">
        <v>1</v>
      </c>
      <c r="B85" s="53">
        <v>9313</v>
      </c>
      <c r="C85" s="85" t="s">
        <v>6584</v>
      </c>
      <c r="D85" s="325" t="s">
        <v>459</v>
      </c>
      <c r="E85" s="394"/>
      <c r="F85" s="47"/>
      <c r="H85" s="145"/>
      <c r="I85" s="57"/>
      <c r="J85" s="58"/>
      <c r="K85" s="47"/>
      <c r="N85" s="77"/>
      <c r="O85" s="231"/>
      <c r="P85" s="61"/>
      <c r="Q85" s="104">
        <v>372</v>
      </c>
      <c r="R85" s="60"/>
    </row>
    <row r="86" spans="1:18" ht="16.5" customHeight="1" x14ac:dyDescent="0.2">
      <c r="A86" s="53">
        <v>1</v>
      </c>
      <c r="B86" s="53">
        <v>9314</v>
      </c>
      <c r="C86" s="85" t="s">
        <v>6585</v>
      </c>
      <c r="D86" s="391"/>
      <c r="E86" s="390"/>
      <c r="F86" s="47"/>
      <c r="H86" s="274" t="s">
        <v>397</v>
      </c>
      <c r="I86" s="205" t="s">
        <v>398</v>
      </c>
      <c r="J86" s="58">
        <v>1</v>
      </c>
      <c r="K86" s="47"/>
      <c r="N86" s="55"/>
      <c r="O86" s="229"/>
      <c r="P86" s="49"/>
      <c r="Q86" s="104">
        <v>372</v>
      </c>
      <c r="R86" s="60"/>
    </row>
    <row r="87" spans="1:18" ht="16.5" customHeight="1" x14ac:dyDescent="0.2">
      <c r="A87" s="63">
        <v>1</v>
      </c>
      <c r="B87" s="63" t="s">
        <v>2541</v>
      </c>
      <c r="C87" s="87" t="s">
        <v>6586</v>
      </c>
      <c r="D87" s="391"/>
      <c r="E87" s="390"/>
      <c r="F87" s="47"/>
      <c r="H87" s="236"/>
      <c r="I87" s="69"/>
      <c r="J87" s="70"/>
      <c r="K87" s="47"/>
      <c r="N87" s="359" t="s">
        <v>400</v>
      </c>
      <c r="O87" s="208" t="s">
        <v>398</v>
      </c>
      <c r="P87" s="67">
        <v>0.7</v>
      </c>
      <c r="Q87" s="105">
        <v>260</v>
      </c>
      <c r="R87" s="72"/>
    </row>
    <row r="88" spans="1:18" ht="16.5" customHeight="1" x14ac:dyDescent="0.2">
      <c r="A88" s="63">
        <v>1</v>
      </c>
      <c r="B88" s="63" t="s">
        <v>2542</v>
      </c>
      <c r="C88" s="87" t="s">
        <v>6587</v>
      </c>
      <c r="D88" s="246">
        <v>276</v>
      </c>
      <c r="E88" s="23" t="s">
        <v>394</v>
      </c>
      <c r="F88" s="47"/>
      <c r="H88" s="275" t="s">
        <v>397</v>
      </c>
      <c r="I88" s="207" t="s">
        <v>398</v>
      </c>
      <c r="J88" s="70">
        <v>1</v>
      </c>
      <c r="K88" s="47"/>
      <c r="N88" s="360"/>
      <c r="O88" s="209"/>
      <c r="P88" s="75"/>
      <c r="Q88" s="105">
        <v>260</v>
      </c>
      <c r="R88" s="72"/>
    </row>
    <row r="89" spans="1:18" ht="16.5" customHeight="1" x14ac:dyDescent="0.2">
      <c r="A89" s="53">
        <v>1</v>
      </c>
      <c r="B89" s="53">
        <v>9315</v>
      </c>
      <c r="C89" s="85" t="s">
        <v>6588</v>
      </c>
      <c r="D89" s="325" t="s">
        <v>443</v>
      </c>
      <c r="E89" s="394"/>
      <c r="F89" s="47"/>
      <c r="H89" s="145"/>
      <c r="I89" s="57"/>
      <c r="J89" s="58"/>
      <c r="K89" s="47"/>
      <c r="N89" s="77"/>
      <c r="O89" s="231"/>
      <c r="P89" s="234"/>
      <c r="Q89" s="104">
        <v>467</v>
      </c>
      <c r="R89" s="60"/>
    </row>
    <row r="90" spans="1:18" ht="16.5" customHeight="1" x14ac:dyDescent="0.2">
      <c r="A90" s="53">
        <v>1</v>
      </c>
      <c r="B90" s="53">
        <v>9316</v>
      </c>
      <c r="C90" s="85" t="s">
        <v>6589</v>
      </c>
      <c r="D90" s="391"/>
      <c r="E90" s="390"/>
      <c r="F90" s="47"/>
      <c r="H90" s="274" t="s">
        <v>397</v>
      </c>
      <c r="I90" s="205" t="s">
        <v>398</v>
      </c>
      <c r="J90" s="58">
        <v>1</v>
      </c>
      <c r="K90" s="47"/>
      <c r="N90" s="55"/>
      <c r="O90" s="229"/>
      <c r="P90" s="230"/>
      <c r="Q90" s="104">
        <v>467</v>
      </c>
      <c r="R90" s="60"/>
    </row>
    <row r="91" spans="1:18" ht="16.5" customHeight="1" x14ac:dyDescent="0.2">
      <c r="A91" s="63">
        <v>1</v>
      </c>
      <c r="B91" s="63" t="s">
        <v>2543</v>
      </c>
      <c r="C91" s="87" t="s">
        <v>6590</v>
      </c>
      <c r="D91" s="391"/>
      <c r="E91" s="390"/>
      <c r="F91" s="47"/>
      <c r="H91" s="236"/>
      <c r="I91" s="69"/>
      <c r="J91" s="70"/>
      <c r="K91" s="47"/>
      <c r="N91" s="359" t="s">
        <v>400</v>
      </c>
      <c r="O91" s="208" t="s">
        <v>398</v>
      </c>
      <c r="P91" s="67">
        <v>0.7</v>
      </c>
      <c r="Q91" s="105">
        <v>327</v>
      </c>
      <c r="R91" s="72"/>
    </row>
    <row r="92" spans="1:18" ht="16.5" customHeight="1" x14ac:dyDescent="0.2">
      <c r="A92" s="63">
        <v>1</v>
      </c>
      <c r="B92" s="63" t="s">
        <v>2544</v>
      </c>
      <c r="C92" s="87" t="s">
        <v>6591</v>
      </c>
      <c r="D92" s="246">
        <v>345</v>
      </c>
      <c r="E92" s="23" t="s">
        <v>394</v>
      </c>
      <c r="F92" s="47"/>
      <c r="H92" s="275" t="s">
        <v>397</v>
      </c>
      <c r="I92" s="207" t="s">
        <v>398</v>
      </c>
      <c r="J92" s="70">
        <v>1</v>
      </c>
      <c r="K92" s="47"/>
      <c r="N92" s="360"/>
      <c r="O92" s="209"/>
      <c r="P92" s="75"/>
      <c r="Q92" s="105">
        <v>327</v>
      </c>
      <c r="R92" s="72"/>
    </row>
    <row r="93" spans="1:18" ht="16.5" customHeight="1" x14ac:dyDescent="0.2">
      <c r="A93" s="53">
        <v>1</v>
      </c>
      <c r="B93" s="53">
        <v>9317</v>
      </c>
      <c r="C93" s="85" t="s">
        <v>6592</v>
      </c>
      <c r="D93" s="325" t="s">
        <v>444</v>
      </c>
      <c r="E93" s="394"/>
      <c r="F93" s="47"/>
      <c r="H93" s="145"/>
      <c r="I93" s="57"/>
      <c r="J93" s="58"/>
      <c r="K93" s="47"/>
      <c r="N93" s="77"/>
      <c r="O93" s="231"/>
      <c r="P93" s="61"/>
      <c r="Q93" s="104">
        <v>560</v>
      </c>
      <c r="R93" s="60"/>
    </row>
    <row r="94" spans="1:18" ht="16.5" customHeight="1" x14ac:dyDescent="0.2">
      <c r="A94" s="53">
        <v>1</v>
      </c>
      <c r="B94" s="53">
        <v>9318</v>
      </c>
      <c r="C94" s="85" t="s">
        <v>6593</v>
      </c>
      <c r="D94" s="391"/>
      <c r="E94" s="390"/>
      <c r="F94" s="47"/>
      <c r="H94" s="274" t="s">
        <v>397</v>
      </c>
      <c r="I94" s="205" t="s">
        <v>398</v>
      </c>
      <c r="J94" s="58">
        <v>1</v>
      </c>
      <c r="K94" s="47"/>
      <c r="N94" s="55"/>
      <c r="O94" s="229"/>
      <c r="P94" s="49"/>
      <c r="Q94" s="104">
        <v>560</v>
      </c>
      <c r="R94" s="60"/>
    </row>
    <row r="95" spans="1:18" ht="16.5" customHeight="1" x14ac:dyDescent="0.2">
      <c r="A95" s="63">
        <v>1</v>
      </c>
      <c r="B95" s="63" t="s">
        <v>2545</v>
      </c>
      <c r="C95" s="87" t="s">
        <v>6594</v>
      </c>
      <c r="D95" s="391"/>
      <c r="E95" s="390"/>
      <c r="F95" s="47"/>
      <c r="H95" s="236"/>
      <c r="I95" s="69"/>
      <c r="J95" s="70"/>
      <c r="K95" s="47"/>
      <c r="N95" s="359" t="s">
        <v>400</v>
      </c>
      <c r="O95" s="208" t="s">
        <v>398</v>
      </c>
      <c r="P95" s="67">
        <v>0.7</v>
      </c>
      <c r="Q95" s="105">
        <v>392</v>
      </c>
      <c r="R95" s="72"/>
    </row>
    <row r="96" spans="1:18" ht="16.5" customHeight="1" x14ac:dyDescent="0.2">
      <c r="A96" s="63">
        <v>1</v>
      </c>
      <c r="B96" s="63" t="s">
        <v>2546</v>
      </c>
      <c r="C96" s="87" t="s">
        <v>6595</v>
      </c>
      <c r="D96" s="246">
        <v>414</v>
      </c>
      <c r="E96" s="23" t="s">
        <v>394</v>
      </c>
      <c r="F96" s="47"/>
      <c r="H96" s="275" t="s">
        <v>397</v>
      </c>
      <c r="I96" s="207" t="s">
        <v>398</v>
      </c>
      <c r="J96" s="70">
        <v>1</v>
      </c>
      <c r="K96" s="47"/>
      <c r="N96" s="360"/>
      <c r="O96" s="209"/>
      <c r="P96" s="75"/>
      <c r="Q96" s="105">
        <v>392</v>
      </c>
      <c r="R96" s="72"/>
    </row>
    <row r="97" spans="1:18" ht="16.5" customHeight="1" x14ac:dyDescent="0.2">
      <c r="A97" s="53">
        <v>1</v>
      </c>
      <c r="B97" s="53">
        <v>9319</v>
      </c>
      <c r="C97" s="85" t="s">
        <v>6596</v>
      </c>
      <c r="D97" s="325" t="s">
        <v>445</v>
      </c>
      <c r="E97" s="394"/>
      <c r="F97" s="47"/>
      <c r="H97" s="145"/>
      <c r="I97" s="57"/>
      <c r="J97" s="58"/>
      <c r="K97" s="47"/>
      <c r="N97" s="77"/>
      <c r="O97" s="231"/>
      <c r="P97" s="234"/>
      <c r="Q97" s="104">
        <v>653</v>
      </c>
      <c r="R97" s="60"/>
    </row>
    <row r="98" spans="1:18" ht="16.5" customHeight="1" x14ac:dyDescent="0.2">
      <c r="A98" s="53">
        <v>1</v>
      </c>
      <c r="B98" s="53">
        <v>9320</v>
      </c>
      <c r="C98" s="85" t="s">
        <v>6597</v>
      </c>
      <c r="D98" s="391"/>
      <c r="E98" s="390"/>
      <c r="F98" s="47"/>
      <c r="H98" s="274" t="s">
        <v>397</v>
      </c>
      <c r="I98" s="205" t="s">
        <v>398</v>
      </c>
      <c r="J98" s="58">
        <v>1</v>
      </c>
      <c r="K98" s="47"/>
      <c r="N98" s="55"/>
      <c r="O98" s="229"/>
      <c r="P98" s="230"/>
      <c r="Q98" s="104">
        <v>653</v>
      </c>
      <c r="R98" s="60"/>
    </row>
    <row r="99" spans="1:18" ht="16.5" customHeight="1" x14ac:dyDescent="0.2">
      <c r="A99" s="63">
        <v>1</v>
      </c>
      <c r="B99" s="63" t="s">
        <v>2547</v>
      </c>
      <c r="C99" s="87" t="s">
        <v>6598</v>
      </c>
      <c r="D99" s="391"/>
      <c r="E99" s="390"/>
      <c r="F99" s="47"/>
      <c r="H99" s="236"/>
      <c r="I99" s="69"/>
      <c r="J99" s="70"/>
      <c r="K99" s="47"/>
      <c r="N99" s="359" t="s">
        <v>400</v>
      </c>
      <c r="O99" s="208" t="s">
        <v>398</v>
      </c>
      <c r="P99" s="67">
        <v>0.7</v>
      </c>
      <c r="Q99" s="105">
        <v>457</v>
      </c>
      <c r="R99" s="72"/>
    </row>
    <row r="100" spans="1:18" ht="16.5" customHeight="1" x14ac:dyDescent="0.2">
      <c r="A100" s="63">
        <v>1</v>
      </c>
      <c r="B100" s="63" t="s">
        <v>2548</v>
      </c>
      <c r="C100" s="87" t="s">
        <v>6599</v>
      </c>
      <c r="D100" s="246">
        <v>483</v>
      </c>
      <c r="E100" s="23" t="s">
        <v>394</v>
      </c>
      <c r="F100" s="47"/>
      <c r="H100" s="275" t="s">
        <v>397</v>
      </c>
      <c r="I100" s="207" t="s">
        <v>398</v>
      </c>
      <c r="J100" s="70">
        <v>1</v>
      </c>
      <c r="K100" s="47"/>
      <c r="N100" s="360"/>
      <c r="O100" s="209"/>
      <c r="P100" s="75"/>
      <c r="Q100" s="105">
        <v>457</v>
      </c>
      <c r="R100" s="72"/>
    </row>
    <row r="101" spans="1:18" ht="16.5" customHeight="1" x14ac:dyDescent="0.2">
      <c r="A101" s="53">
        <v>1</v>
      </c>
      <c r="B101" s="53">
        <v>9321</v>
      </c>
      <c r="C101" s="85" t="s">
        <v>6600</v>
      </c>
      <c r="D101" s="325" t="s">
        <v>446</v>
      </c>
      <c r="E101" s="394"/>
      <c r="F101" s="47"/>
      <c r="H101" s="145"/>
      <c r="I101" s="57"/>
      <c r="J101" s="58"/>
      <c r="K101" s="47"/>
      <c r="N101" s="77"/>
      <c r="O101" s="231"/>
      <c r="P101" s="61"/>
      <c r="Q101" s="104">
        <v>746</v>
      </c>
      <c r="R101" s="60"/>
    </row>
    <row r="102" spans="1:18" ht="16.5" customHeight="1" x14ac:dyDescent="0.2">
      <c r="A102" s="53">
        <v>1</v>
      </c>
      <c r="B102" s="53">
        <v>9322</v>
      </c>
      <c r="C102" s="85" t="s">
        <v>6601</v>
      </c>
      <c r="D102" s="391"/>
      <c r="E102" s="390"/>
      <c r="F102" s="47"/>
      <c r="H102" s="274" t="s">
        <v>397</v>
      </c>
      <c r="I102" s="205" t="s">
        <v>398</v>
      </c>
      <c r="J102" s="58">
        <v>1</v>
      </c>
      <c r="K102" s="47"/>
      <c r="N102" s="55"/>
      <c r="O102" s="229"/>
      <c r="P102" s="49"/>
      <c r="Q102" s="104">
        <v>746</v>
      </c>
      <c r="R102" s="60"/>
    </row>
    <row r="103" spans="1:18" ht="16.5" customHeight="1" x14ac:dyDescent="0.2">
      <c r="A103" s="63">
        <v>1</v>
      </c>
      <c r="B103" s="63" t="s">
        <v>2549</v>
      </c>
      <c r="C103" s="87" t="s">
        <v>6602</v>
      </c>
      <c r="D103" s="391"/>
      <c r="E103" s="390"/>
      <c r="F103" s="47"/>
      <c r="H103" s="236"/>
      <c r="I103" s="69"/>
      <c r="J103" s="70"/>
      <c r="K103" s="47"/>
      <c r="N103" s="359" t="s">
        <v>400</v>
      </c>
      <c r="O103" s="208" t="s">
        <v>398</v>
      </c>
      <c r="P103" s="67">
        <v>0.7</v>
      </c>
      <c r="Q103" s="105">
        <v>522</v>
      </c>
      <c r="R103" s="72"/>
    </row>
    <row r="104" spans="1:18" ht="16.5" customHeight="1" x14ac:dyDescent="0.2">
      <c r="A104" s="63">
        <v>1</v>
      </c>
      <c r="B104" s="63" t="s">
        <v>2550</v>
      </c>
      <c r="C104" s="87" t="s">
        <v>6603</v>
      </c>
      <c r="D104" s="246">
        <v>552</v>
      </c>
      <c r="E104" s="23" t="s">
        <v>394</v>
      </c>
      <c r="F104" s="47"/>
      <c r="H104" s="275" t="s">
        <v>397</v>
      </c>
      <c r="I104" s="207" t="s">
        <v>398</v>
      </c>
      <c r="J104" s="70">
        <v>1</v>
      </c>
      <c r="K104" s="47"/>
      <c r="N104" s="360"/>
      <c r="O104" s="209"/>
      <c r="P104" s="75"/>
      <c r="Q104" s="105">
        <v>522</v>
      </c>
      <c r="R104" s="72"/>
    </row>
    <row r="105" spans="1:18" ht="16.5" customHeight="1" x14ac:dyDescent="0.2">
      <c r="A105" s="53">
        <v>1</v>
      </c>
      <c r="B105" s="53">
        <v>9323</v>
      </c>
      <c r="C105" s="85" t="s">
        <v>6604</v>
      </c>
      <c r="D105" s="325" t="s">
        <v>489</v>
      </c>
      <c r="E105" s="394"/>
      <c r="F105" s="47"/>
      <c r="H105" s="145"/>
      <c r="I105" s="57"/>
      <c r="J105" s="58"/>
      <c r="K105" s="47"/>
      <c r="N105" s="77"/>
      <c r="O105" s="231"/>
      <c r="P105" s="234"/>
      <c r="Q105" s="104">
        <v>839</v>
      </c>
      <c r="R105" s="60"/>
    </row>
    <row r="106" spans="1:18" ht="16.5" customHeight="1" x14ac:dyDescent="0.2">
      <c r="A106" s="53">
        <v>1</v>
      </c>
      <c r="B106" s="53">
        <v>9324</v>
      </c>
      <c r="C106" s="85" t="s">
        <v>6605</v>
      </c>
      <c r="D106" s="391"/>
      <c r="E106" s="390"/>
      <c r="F106" s="47"/>
      <c r="H106" s="274" t="s">
        <v>397</v>
      </c>
      <c r="I106" s="205" t="s">
        <v>398</v>
      </c>
      <c r="J106" s="58">
        <v>1</v>
      </c>
      <c r="K106" s="47"/>
      <c r="N106" s="55"/>
      <c r="O106" s="229"/>
      <c r="P106" s="230"/>
      <c r="Q106" s="104">
        <v>839</v>
      </c>
      <c r="R106" s="60"/>
    </row>
    <row r="107" spans="1:18" ht="16.5" customHeight="1" x14ac:dyDescent="0.2">
      <c r="A107" s="63">
        <v>1</v>
      </c>
      <c r="B107" s="63" t="s">
        <v>2551</v>
      </c>
      <c r="C107" s="87" t="s">
        <v>6606</v>
      </c>
      <c r="D107" s="391"/>
      <c r="E107" s="390"/>
      <c r="F107" s="47"/>
      <c r="H107" s="236"/>
      <c r="I107" s="69"/>
      <c r="J107" s="70"/>
      <c r="K107" s="47"/>
      <c r="N107" s="359" t="s">
        <v>400</v>
      </c>
      <c r="O107" s="208" t="s">
        <v>398</v>
      </c>
      <c r="P107" s="67">
        <v>0.7</v>
      </c>
      <c r="Q107" s="105">
        <v>587</v>
      </c>
      <c r="R107" s="72"/>
    </row>
    <row r="108" spans="1:18" ht="16.5" customHeight="1" x14ac:dyDescent="0.2">
      <c r="A108" s="63">
        <v>1</v>
      </c>
      <c r="B108" s="63" t="s">
        <v>2552</v>
      </c>
      <c r="C108" s="87" t="s">
        <v>6607</v>
      </c>
      <c r="D108" s="246">
        <v>621</v>
      </c>
      <c r="E108" s="23" t="s">
        <v>394</v>
      </c>
      <c r="F108" s="47"/>
      <c r="H108" s="275" t="s">
        <v>397</v>
      </c>
      <c r="I108" s="207" t="s">
        <v>398</v>
      </c>
      <c r="J108" s="70">
        <v>1</v>
      </c>
      <c r="K108" s="47"/>
      <c r="N108" s="360"/>
      <c r="O108" s="209"/>
      <c r="P108" s="75"/>
      <c r="Q108" s="105">
        <v>587</v>
      </c>
      <c r="R108" s="72"/>
    </row>
    <row r="109" spans="1:18" ht="16.5" customHeight="1" x14ac:dyDescent="0.2">
      <c r="A109" s="53">
        <v>1</v>
      </c>
      <c r="B109" s="53">
        <v>9325</v>
      </c>
      <c r="C109" s="85" t="s">
        <v>6608</v>
      </c>
      <c r="D109" s="325" t="s">
        <v>448</v>
      </c>
      <c r="E109" s="394"/>
      <c r="F109" s="47"/>
      <c r="H109" s="145"/>
      <c r="I109" s="57"/>
      <c r="J109" s="58"/>
      <c r="K109" s="47"/>
      <c r="N109" s="77"/>
      <c r="O109" s="231"/>
      <c r="P109" s="61"/>
      <c r="Q109" s="104">
        <v>932</v>
      </c>
      <c r="R109" s="60"/>
    </row>
    <row r="110" spans="1:18" ht="16.5" customHeight="1" x14ac:dyDescent="0.2">
      <c r="A110" s="53">
        <v>1</v>
      </c>
      <c r="B110" s="53">
        <v>9326</v>
      </c>
      <c r="C110" s="85" t="s">
        <v>6609</v>
      </c>
      <c r="D110" s="391"/>
      <c r="E110" s="390"/>
      <c r="F110" s="47"/>
      <c r="H110" s="274" t="s">
        <v>397</v>
      </c>
      <c r="I110" s="205" t="s">
        <v>398</v>
      </c>
      <c r="J110" s="58">
        <v>1</v>
      </c>
      <c r="K110" s="47"/>
      <c r="N110" s="55"/>
      <c r="O110" s="229"/>
      <c r="P110" s="49"/>
      <c r="Q110" s="104">
        <v>932</v>
      </c>
      <c r="R110" s="60"/>
    </row>
    <row r="111" spans="1:18" ht="16.5" customHeight="1" x14ac:dyDescent="0.2">
      <c r="A111" s="63">
        <v>1</v>
      </c>
      <c r="B111" s="63" t="s">
        <v>2553</v>
      </c>
      <c r="C111" s="87" t="s">
        <v>6610</v>
      </c>
      <c r="D111" s="391"/>
      <c r="E111" s="390"/>
      <c r="F111" s="47"/>
      <c r="H111" s="236"/>
      <c r="I111" s="69"/>
      <c r="J111" s="70"/>
      <c r="K111" s="47"/>
      <c r="N111" s="359" t="s">
        <v>400</v>
      </c>
      <c r="O111" s="208" t="s">
        <v>398</v>
      </c>
      <c r="P111" s="67">
        <v>0.7</v>
      </c>
      <c r="Q111" s="105">
        <v>652</v>
      </c>
      <c r="R111" s="72"/>
    </row>
    <row r="112" spans="1:18" ht="16.5" customHeight="1" x14ac:dyDescent="0.2">
      <c r="A112" s="63">
        <v>1</v>
      </c>
      <c r="B112" s="63" t="s">
        <v>2554</v>
      </c>
      <c r="C112" s="87" t="s">
        <v>6611</v>
      </c>
      <c r="D112" s="246">
        <v>690</v>
      </c>
      <c r="E112" s="23" t="s">
        <v>394</v>
      </c>
      <c r="F112" s="47"/>
      <c r="H112" s="275" t="s">
        <v>397</v>
      </c>
      <c r="I112" s="207" t="s">
        <v>398</v>
      </c>
      <c r="J112" s="70">
        <v>1</v>
      </c>
      <c r="K112" s="47"/>
      <c r="N112" s="360"/>
      <c r="O112" s="209"/>
      <c r="P112" s="75"/>
      <c r="Q112" s="105">
        <v>652</v>
      </c>
      <c r="R112" s="72"/>
    </row>
    <row r="113" spans="1:18" ht="16.5" customHeight="1" x14ac:dyDescent="0.2">
      <c r="A113" s="53">
        <v>1</v>
      </c>
      <c r="B113" s="53">
        <v>9327</v>
      </c>
      <c r="C113" s="85" t="s">
        <v>6612</v>
      </c>
      <c r="D113" s="325" t="s">
        <v>449</v>
      </c>
      <c r="E113" s="394"/>
      <c r="F113" s="47"/>
      <c r="H113" s="145"/>
      <c r="I113" s="57"/>
      <c r="J113" s="58"/>
      <c r="K113" s="47"/>
      <c r="N113" s="77"/>
      <c r="O113" s="231"/>
      <c r="P113" s="234"/>
      <c r="Q113" s="104">
        <v>1025</v>
      </c>
      <c r="R113" s="60"/>
    </row>
    <row r="114" spans="1:18" ht="16.5" customHeight="1" x14ac:dyDescent="0.2">
      <c r="A114" s="53">
        <v>1</v>
      </c>
      <c r="B114" s="53">
        <v>9328</v>
      </c>
      <c r="C114" s="85" t="s">
        <v>6613</v>
      </c>
      <c r="D114" s="391"/>
      <c r="E114" s="390"/>
      <c r="F114" s="47"/>
      <c r="H114" s="274" t="s">
        <v>397</v>
      </c>
      <c r="I114" s="205" t="s">
        <v>398</v>
      </c>
      <c r="J114" s="58">
        <v>1</v>
      </c>
      <c r="K114" s="47"/>
      <c r="N114" s="55"/>
      <c r="O114" s="229"/>
      <c r="P114" s="230"/>
      <c r="Q114" s="104">
        <v>1025</v>
      </c>
      <c r="R114" s="60"/>
    </row>
    <row r="115" spans="1:18" ht="16.5" customHeight="1" x14ac:dyDescent="0.2">
      <c r="A115" s="63">
        <v>1</v>
      </c>
      <c r="B115" s="63" t="s">
        <v>2555</v>
      </c>
      <c r="C115" s="87" t="s">
        <v>6614</v>
      </c>
      <c r="D115" s="391"/>
      <c r="E115" s="390"/>
      <c r="F115" s="47"/>
      <c r="H115" s="236"/>
      <c r="I115" s="69"/>
      <c r="J115" s="70"/>
      <c r="K115" s="47"/>
      <c r="N115" s="359" t="s">
        <v>400</v>
      </c>
      <c r="O115" s="208" t="s">
        <v>398</v>
      </c>
      <c r="P115" s="67">
        <v>0.7</v>
      </c>
      <c r="Q115" s="105">
        <v>718</v>
      </c>
      <c r="R115" s="72"/>
    </row>
    <row r="116" spans="1:18" ht="16.5" customHeight="1" x14ac:dyDescent="0.2">
      <c r="A116" s="63">
        <v>1</v>
      </c>
      <c r="B116" s="63" t="s">
        <v>2556</v>
      </c>
      <c r="C116" s="87" t="s">
        <v>6615</v>
      </c>
      <c r="D116" s="246">
        <v>759</v>
      </c>
      <c r="E116" s="23" t="s">
        <v>394</v>
      </c>
      <c r="F116" s="47"/>
      <c r="H116" s="275" t="s">
        <v>397</v>
      </c>
      <c r="I116" s="207" t="s">
        <v>398</v>
      </c>
      <c r="J116" s="70">
        <v>1</v>
      </c>
      <c r="K116" s="47"/>
      <c r="N116" s="360"/>
      <c r="O116" s="209"/>
      <c r="P116" s="75"/>
      <c r="Q116" s="105">
        <v>718</v>
      </c>
      <c r="R116" s="72"/>
    </row>
    <row r="117" spans="1:18" ht="16.5" customHeight="1" x14ac:dyDescent="0.2">
      <c r="A117" s="53">
        <v>1</v>
      </c>
      <c r="B117" s="53">
        <v>9329</v>
      </c>
      <c r="C117" s="85" t="s">
        <v>6616</v>
      </c>
      <c r="D117" s="325" t="s">
        <v>450</v>
      </c>
      <c r="E117" s="394"/>
      <c r="F117" s="47"/>
      <c r="H117" s="145"/>
      <c r="I117" s="57"/>
      <c r="J117" s="58"/>
      <c r="K117" s="47"/>
      <c r="N117" s="77"/>
      <c r="O117" s="231"/>
      <c r="P117" s="61"/>
      <c r="Q117" s="104">
        <v>1118</v>
      </c>
      <c r="R117" s="60"/>
    </row>
    <row r="118" spans="1:18" ht="16.5" customHeight="1" x14ac:dyDescent="0.2">
      <c r="A118" s="53">
        <v>1</v>
      </c>
      <c r="B118" s="53">
        <v>9330</v>
      </c>
      <c r="C118" s="85" t="s">
        <v>6617</v>
      </c>
      <c r="D118" s="391"/>
      <c r="E118" s="390"/>
      <c r="F118" s="47"/>
      <c r="H118" s="274" t="s">
        <v>397</v>
      </c>
      <c r="I118" s="205" t="s">
        <v>398</v>
      </c>
      <c r="J118" s="58">
        <v>1</v>
      </c>
      <c r="K118" s="47"/>
      <c r="N118" s="55"/>
      <c r="O118" s="229"/>
      <c r="P118" s="49"/>
      <c r="Q118" s="104">
        <v>1118</v>
      </c>
      <c r="R118" s="60"/>
    </row>
    <row r="119" spans="1:18" ht="16.5" customHeight="1" x14ac:dyDescent="0.2">
      <c r="A119" s="63">
        <v>1</v>
      </c>
      <c r="B119" s="63" t="s">
        <v>2557</v>
      </c>
      <c r="C119" s="87" t="s">
        <v>6618</v>
      </c>
      <c r="D119" s="391"/>
      <c r="E119" s="390"/>
      <c r="F119" s="47"/>
      <c r="H119" s="236"/>
      <c r="I119" s="69"/>
      <c r="J119" s="70"/>
      <c r="K119" s="47"/>
      <c r="N119" s="359" t="s">
        <v>400</v>
      </c>
      <c r="O119" s="208" t="s">
        <v>398</v>
      </c>
      <c r="P119" s="67">
        <v>0.7</v>
      </c>
      <c r="Q119" s="105">
        <v>783</v>
      </c>
      <c r="R119" s="72"/>
    </row>
    <row r="120" spans="1:18" ht="16.5" customHeight="1" x14ac:dyDescent="0.2">
      <c r="A120" s="63">
        <v>1</v>
      </c>
      <c r="B120" s="63" t="s">
        <v>2558</v>
      </c>
      <c r="C120" s="87" t="s">
        <v>6619</v>
      </c>
      <c r="D120" s="246">
        <v>828</v>
      </c>
      <c r="E120" s="23" t="s">
        <v>394</v>
      </c>
      <c r="F120" s="47"/>
      <c r="H120" s="275" t="s">
        <v>397</v>
      </c>
      <c r="I120" s="207" t="s">
        <v>398</v>
      </c>
      <c r="J120" s="70">
        <v>1</v>
      </c>
      <c r="K120" s="47"/>
      <c r="N120" s="360"/>
      <c r="O120" s="209"/>
      <c r="P120" s="75"/>
      <c r="Q120" s="105">
        <v>783</v>
      </c>
      <c r="R120" s="72"/>
    </row>
    <row r="121" spans="1:18" ht="16.5" customHeight="1" x14ac:dyDescent="0.2">
      <c r="A121" s="53">
        <v>1</v>
      </c>
      <c r="B121" s="53">
        <v>9331</v>
      </c>
      <c r="C121" s="85" t="s">
        <v>6620</v>
      </c>
      <c r="D121" s="325" t="s">
        <v>451</v>
      </c>
      <c r="E121" s="394"/>
      <c r="F121" s="133"/>
      <c r="G121" s="264"/>
      <c r="H121" s="145"/>
      <c r="I121" s="57"/>
      <c r="J121" s="58"/>
      <c r="K121" s="47"/>
      <c r="N121" s="77"/>
      <c r="O121" s="231"/>
      <c r="P121" s="61"/>
      <c r="Q121" s="104">
        <v>1211</v>
      </c>
      <c r="R121" s="60"/>
    </row>
    <row r="122" spans="1:18" ht="16.5" customHeight="1" x14ac:dyDescent="0.2">
      <c r="A122" s="53">
        <v>1</v>
      </c>
      <c r="B122" s="53">
        <v>9332</v>
      </c>
      <c r="C122" s="85" t="s">
        <v>6621</v>
      </c>
      <c r="D122" s="391"/>
      <c r="E122" s="390"/>
      <c r="F122" s="265"/>
      <c r="G122" s="264"/>
      <c r="H122" s="274" t="s">
        <v>397</v>
      </c>
      <c r="I122" s="205" t="s">
        <v>398</v>
      </c>
      <c r="J122" s="58">
        <v>1</v>
      </c>
      <c r="K122" s="47"/>
      <c r="N122" s="55"/>
      <c r="O122" s="229"/>
      <c r="P122" s="49"/>
      <c r="Q122" s="104">
        <v>1211</v>
      </c>
      <c r="R122" s="60"/>
    </row>
    <row r="123" spans="1:18" ht="16.5" customHeight="1" x14ac:dyDescent="0.2">
      <c r="A123" s="63">
        <v>1</v>
      </c>
      <c r="B123" s="63" t="s">
        <v>2559</v>
      </c>
      <c r="C123" s="87" t="s">
        <v>6622</v>
      </c>
      <c r="D123" s="391"/>
      <c r="E123" s="390"/>
      <c r="F123" s="265"/>
      <c r="G123" s="264"/>
      <c r="H123" s="236"/>
      <c r="I123" s="69"/>
      <c r="J123" s="70"/>
      <c r="K123" s="47"/>
      <c r="N123" s="359" t="s">
        <v>400</v>
      </c>
      <c r="O123" s="208" t="s">
        <v>398</v>
      </c>
      <c r="P123" s="67">
        <v>0.7</v>
      </c>
      <c r="Q123" s="105">
        <v>848</v>
      </c>
      <c r="R123" s="72"/>
    </row>
    <row r="124" spans="1:18" ht="16.5" customHeight="1" x14ac:dyDescent="0.2">
      <c r="A124" s="63">
        <v>1</v>
      </c>
      <c r="B124" s="63" t="s">
        <v>2560</v>
      </c>
      <c r="C124" s="87" t="s">
        <v>6623</v>
      </c>
      <c r="D124" s="247">
        <v>897</v>
      </c>
      <c r="E124" s="176" t="s">
        <v>394</v>
      </c>
      <c r="F124" s="266"/>
      <c r="G124" s="230"/>
      <c r="H124" s="275" t="s">
        <v>397</v>
      </c>
      <c r="I124" s="207" t="s">
        <v>398</v>
      </c>
      <c r="J124" s="70">
        <v>1</v>
      </c>
      <c r="K124" s="55"/>
      <c r="L124" s="49"/>
      <c r="M124" s="50"/>
      <c r="N124" s="360"/>
      <c r="O124" s="209"/>
      <c r="P124" s="75"/>
      <c r="Q124" s="105">
        <v>848</v>
      </c>
      <c r="R124" s="79"/>
    </row>
    <row r="125" spans="1:18" ht="16.5" customHeight="1" x14ac:dyDescent="0.2"/>
    <row r="126" spans="1:18" ht="16.5" customHeight="1" x14ac:dyDescent="0.2"/>
  </sheetData>
  <mergeCells count="60">
    <mergeCell ref="D113:E115"/>
    <mergeCell ref="N115:N116"/>
    <mergeCell ref="D117:E119"/>
    <mergeCell ref="N119:N120"/>
    <mergeCell ref="D121:E123"/>
    <mergeCell ref="N123:N124"/>
    <mergeCell ref="D101:E103"/>
    <mergeCell ref="N103:N104"/>
    <mergeCell ref="D105:E107"/>
    <mergeCell ref="N107:N108"/>
    <mergeCell ref="D109:E111"/>
    <mergeCell ref="N111:N112"/>
    <mergeCell ref="D89:E91"/>
    <mergeCell ref="N91:N92"/>
    <mergeCell ref="D93:E95"/>
    <mergeCell ref="N95:N96"/>
    <mergeCell ref="D97:E99"/>
    <mergeCell ref="N99:N100"/>
    <mergeCell ref="D77:E79"/>
    <mergeCell ref="N79:N80"/>
    <mergeCell ref="D81:E83"/>
    <mergeCell ref="N83:N84"/>
    <mergeCell ref="D85:E87"/>
    <mergeCell ref="N87:N88"/>
    <mergeCell ref="D64:E66"/>
    <mergeCell ref="N66:N67"/>
    <mergeCell ref="D73:E75"/>
    <mergeCell ref="F73:G75"/>
    <mergeCell ref="M74:M75"/>
    <mergeCell ref="N75:N76"/>
    <mergeCell ref="D52:E54"/>
    <mergeCell ref="N54:N55"/>
    <mergeCell ref="D56:E58"/>
    <mergeCell ref="N58:N59"/>
    <mergeCell ref="D60:E62"/>
    <mergeCell ref="N62:N63"/>
    <mergeCell ref="D40:E42"/>
    <mergeCell ref="N42:N43"/>
    <mergeCell ref="D44:E46"/>
    <mergeCell ref="N46:N47"/>
    <mergeCell ref="D48:E50"/>
    <mergeCell ref="N50:N51"/>
    <mergeCell ref="D32:E34"/>
    <mergeCell ref="F32:G34"/>
    <mergeCell ref="M33:M34"/>
    <mergeCell ref="N34:N35"/>
    <mergeCell ref="D36:E38"/>
    <mergeCell ref="N38:N39"/>
    <mergeCell ref="D15:E17"/>
    <mergeCell ref="N17:N18"/>
    <mergeCell ref="D19:E21"/>
    <mergeCell ref="N21:N22"/>
    <mergeCell ref="D23:E25"/>
    <mergeCell ref="N25:N26"/>
    <mergeCell ref="D7:E9"/>
    <mergeCell ref="F7:G9"/>
    <mergeCell ref="M8:M9"/>
    <mergeCell ref="N9:N10"/>
    <mergeCell ref="D11:E13"/>
    <mergeCell ref="N13:N14"/>
  </mergeCells>
  <phoneticPr fontId="1"/>
  <printOptions horizontalCentered="1"/>
  <pageMargins left="0.70866141732283472" right="0.70866141732283472" top="0.74803149606299213" bottom="0.74803149606299213" header="0.31496062992125984" footer="0.31496062992125984"/>
  <pageSetup paperSize="9" scale="58" fitToHeight="0" orientation="portrait" r:id="rId1"/>
  <headerFooter>
    <oddFooter>&amp;C&amp;"ＭＳ Ｐゴシック"&amp;14&amp;P</oddFooter>
  </headerFooter>
  <rowBreaks count="1" manualBreakCount="1">
    <brk id="67" max="17"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55"/>
  <sheetViews>
    <sheetView view="pageBreakPreview" topLeftCell="A10" zoomScale="60" zoomScaleNormal="100" workbookViewId="0">
      <selection activeCell="I3" sqref="I3"/>
    </sheetView>
  </sheetViews>
  <sheetFormatPr defaultColWidth="8.88671875" defaultRowHeight="14.4" x14ac:dyDescent="0.2"/>
  <cols>
    <col min="1" max="1" width="4.6640625" style="22" customWidth="1"/>
    <col min="2" max="2" width="7.6640625" style="22" customWidth="1"/>
    <col min="3" max="3" width="30.6640625" style="23" bestFit="1" customWidth="1"/>
    <col min="4" max="4" width="4.88671875" style="23" customWidth="1"/>
    <col min="5" max="5" width="4.88671875" style="25" customWidth="1"/>
    <col min="6" max="6" width="12.88671875" style="25" customWidth="1"/>
    <col min="7" max="7" width="2.44140625" style="25" customWidth="1"/>
    <col min="8" max="8" width="4.44140625" style="26" bestFit="1" customWidth="1"/>
    <col min="9" max="9" width="26" style="25" customWidth="1"/>
    <col min="10" max="10" width="2.44140625" style="25" customWidth="1"/>
    <col min="11" max="11" width="5.44140625" style="26" bestFit="1" customWidth="1"/>
    <col min="12" max="12" width="2.44140625" style="25" customWidth="1"/>
    <col min="13" max="13" width="3.88671875" style="25" customWidth="1"/>
    <col min="14" max="14" width="4.44140625" style="26" bestFit="1" customWidth="1"/>
    <col min="15" max="15" width="9.88671875" style="25" customWidth="1"/>
    <col min="16" max="16" width="4.44140625" style="26" bestFit="1" customWidth="1"/>
    <col min="17" max="17" width="7.109375" style="192" customWidth="1"/>
    <col min="18" max="18" width="8.6640625" style="29" customWidth="1"/>
    <col min="19" max="16384" width="8.88671875" style="25"/>
  </cols>
  <sheetData>
    <row r="1" spans="1:18" ht="17.100000000000001" customHeight="1" x14ac:dyDescent="0.2"/>
    <row r="2" spans="1:18" ht="17.100000000000001" customHeight="1" x14ac:dyDescent="0.2"/>
    <row r="3" spans="1:18" ht="17.100000000000001" customHeight="1" x14ac:dyDescent="0.2"/>
    <row r="4" spans="1:18" ht="17.100000000000001" customHeight="1" x14ac:dyDescent="0.2">
      <c r="B4" s="30" t="s">
        <v>6705</v>
      </c>
      <c r="D4" s="81"/>
    </row>
    <row r="5" spans="1:18" ht="16.5" customHeight="1" x14ac:dyDescent="0.2">
      <c r="A5" s="31" t="s">
        <v>386</v>
      </c>
      <c r="B5" s="32"/>
      <c r="C5" s="33" t="s">
        <v>387</v>
      </c>
      <c r="D5" s="34" t="s">
        <v>388</v>
      </c>
      <c r="E5" s="34"/>
      <c r="F5" s="34"/>
      <c r="G5" s="34"/>
      <c r="H5" s="35"/>
      <c r="I5" s="34"/>
      <c r="J5" s="34"/>
      <c r="K5" s="35"/>
      <c r="L5" s="34"/>
      <c r="M5" s="34"/>
      <c r="N5" s="35"/>
      <c r="O5" s="34"/>
      <c r="P5" s="35"/>
      <c r="Q5" s="33" t="s">
        <v>389</v>
      </c>
      <c r="R5" s="33" t="s">
        <v>390</v>
      </c>
    </row>
    <row r="6" spans="1:18" ht="16.5" customHeight="1" x14ac:dyDescent="0.2">
      <c r="A6" s="37" t="s">
        <v>391</v>
      </c>
      <c r="B6" s="37" t="s">
        <v>392</v>
      </c>
      <c r="C6" s="38"/>
      <c r="D6" s="40"/>
      <c r="E6" s="40"/>
      <c r="F6" s="40"/>
      <c r="G6" s="40"/>
      <c r="H6" s="41"/>
      <c r="I6" s="40"/>
      <c r="J6" s="40"/>
      <c r="K6" s="41"/>
      <c r="L6" s="40"/>
      <c r="M6" s="40"/>
      <c r="N6" s="41"/>
      <c r="O6" s="40"/>
      <c r="P6" s="41"/>
      <c r="Q6" s="43" t="s">
        <v>393</v>
      </c>
      <c r="R6" s="43" t="s">
        <v>394</v>
      </c>
    </row>
    <row r="7" spans="1:18" ht="16.5" customHeight="1" x14ac:dyDescent="0.2">
      <c r="A7" s="44">
        <v>1</v>
      </c>
      <c r="B7" s="44">
        <v>8111</v>
      </c>
      <c r="C7" s="45" t="s">
        <v>6656</v>
      </c>
      <c r="D7" s="327" t="s">
        <v>6624</v>
      </c>
      <c r="E7" s="390"/>
      <c r="F7" s="47"/>
      <c r="I7" s="55"/>
      <c r="J7" s="49"/>
      <c r="K7" s="50"/>
      <c r="L7" s="47"/>
      <c r="N7" s="223"/>
      <c r="O7" s="47"/>
      <c r="P7" s="223"/>
      <c r="Q7" s="193">
        <v>102</v>
      </c>
      <c r="R7" s="52" t="s">
        <v>396</v>
      </c>
    </row>
    <row r="8" spans="1:18" ht="16.5" customHeight="1" x14ac:dyDescent="0.2">
      <c r="A8" s="53">
        <v>1</v>
      </c>
      <c r="B8" s="53">
        <v>8112</v>
      </c>
      <c r="C8" s="85" t="s">
        <v>6657</v>
      </c>
      <c r="D8" s="391"/>
      <c r="E8" s="390"/>
      <c r="F8" s="55"/>
      <c r="G8" s="49"/>
      <c r="H8" s="50"/>
      <c r="I8" s="274" t="s">
        <v>397</v>
      </c>
      <c r="J8" s="205" t="s">
        <v>398</v>
      </c>
      <c r="K8" s="58">
        <v>1</v>
      </c>
      <c r="L8" s="47"/>
      <c r="N8" s="223"/>
      <c r="O8" s="47"/>
      <c r="P8" s="223"/>
      <c r="Q8" s="194">
        <v>102</v>
      </c>
      <c r="R8" s="60"/>
    </row>
    <row r="9" spans="1:18" ht="16.5" customHeight="1" x14ac:dyDescent="0.2">
      <c r="A9" s="53">
        <v>1</v>
      </c>
      <c r="B9" s="53">
        <v>8113</v>
      </c>
      <c r="C9" s="85" t="s">
        <v>6658</v>
      </c>
      <c r="D9" s="391"/>
      <c r="E9" s="390"/>
      <c r="F9" s="329" t="s">
        <v>399</v>
      </c>
      <c r="G9" s="303" t="s">
        <v>398</v>
      </c>
      <c r="H9" s="62">
        <v>0.9</v>
      </c>
      <c r="I9" s="145"/>
      <c r="J9" s="57"/>
      <c r="K9" s="58"/>
      <c r="L9" s="47"/>
      <c r="N9" s="223"/>
      <c r="O9" s="47"/>
      <c r="P9" s="223"/>
      <c r="Q9" s="194">
        <v>92</v>
      </c>
      <c r="R9" s="60"/>
    </row>
    <row r="10" spans="1:18" ht="16.5" customHeight="1" x14ac:dyDescent="0.2">
      <c r="A10" s="53">
        <v>1</v>
      </c>
      <c r="B10" s="53">
        <v>8114</v>
      </c>
      <c r="C10" s="85" t="s">
        <v>6659</v>
      </c>
      <c r="D10" s="246">
        <v>102</v>
      </c>
      <c r="E10" s="23" t="s">
        <v>394</v>
      </c>
      <c r="F10" s="392"/>
      <c r="G10" s="49"/>
      <c r="H10" s="50"/>
      <c r="I10" s="274" t="s">
        <v>397</v>
      </c>
      <c r="J10" s="205" t="s">
        <v>398</v>
      </c>
      <c r="K10" s="58">
        <v>1</v>
      </c>
      <c r="L10" s="47"/>
      <c r="N10" s="223"/>
      <c r="O10" s="47"/>
      <c r="P10" s="223"/>
      <c r="Q10" s="194">
        <v>92</v>
      </c>
      <c r="R10" s="60"/>
    </row>
    <row r="11" spans="1:18" ht="16.5" customHeight="1" x14ac:dyDescent="0.2">
      <c r="A11" s="63">
        <v>1</v>
      </c>
      <c r="B11" s="63" t="s">
        <v>6625</v>
      </c>
      <c r="C11" s="87" t="s">
        <v>6660</v>
      </c>
      <c r="D11" s="83"/>
      <c r="F11" s="65"/>
      <c r="G11" s="66"/>
      <c r="H11" s="67"/>
      <c r="I11" s="236"/>
      <c r="J11" s="69"/>
      <c r="K11" s="70"/>
      <c r="L11" s="47"/>
      <c r="O11" s="331" t="s">
        <v>400</v>
      </c>
      <c r="P11" s="332"/>
      <c r="Q11" s="195">
        <v>71</v>
      </c>
      <c r="R11" s="72"/>
    </row>
    <row r="12" spans="1:18" ht="16.5" customHeight="1" x14ac:dyDescent="0.2">
      <c r="A12" s="63">
        <v>1</v>
      </c>
      <c r="B12" s="63" t="s">
        <v>6626</v>
      </c>
      <c r="C12" s="87" t="s">
        <v>6661</v>
      </c>
      <c r="D12" s="83"/>
      <c r="F12" s="73"/>
      <c r="G12" s="74"/>
      <c r="H12" s="75"/>
      <c r="I12" s="275" t="s">
        <v>397</v>
      </c>
      <c r="J12" s="207" t="s">
        <v>398</v>
      </c>
      <c r="K12" s="70">
        <v>1</v>
      </c>
      <c r="L12" s="47"/>
      <c r="O12" s="333"/>
      <c r="P12" s="334"/>
      <c r="Q12" s="195">
        <v>71</v>
      </c>
      <c r="R12" s="72"/>
    </row>
    <row r="13" spans="1:18" ht="16.5" customHeight="1" x14ac:dyDescent="0.2">
      <c r="A13" s="63">
        <v>1</v>
      </c>
      <c r="B13" s="63" t="s">
        <v>6627</v>
      </c>
      <c r="C13" s="87" t="s">
        <v>6662</v>
      </c>
      <c r="D13" s="83"/>
      <c r="F13" s="346" t="s">
        <v>399</v>
      </c>
      <c r="G13" s="208" t="s">
        <v>398</v>
      </c>
      <c r="H13" s="67">
        <v>0.9</v>
      </c>
      <c r="I13" s="236"/>
      <c r="J13" s="69"/>
      <c r="K13" s="70"/>
      <c r="L13" s="47"/>
      <c r="O13" s="333"/>
      <c r="P13" s="334"/>
      <c r="Q13" s="195">
        <v>64</v>
      </c>
      <c r="R13" s="72"/>
    </row>
    <row r="14" spans="1:18" ht="16.5" customHeight="1" x14ac:dyDescent="0.2">
      <c r="A14" s="63">
        <v>1</v>
      </c>
      <c r="B14" s="63" t="s">
        <v>6628</v>
      </c>
      <c r="C14" s="87" t="s">
        <v>6663</v>
      </c>
      <c r="D14" s="124"/>
      <c r="E14" s="49"/>
      <c r="F14" s="393"/>
      <c r="G14" s="74"/>
      <c r="H14" s="75"/>
      <c r="I14" s="275" t="s">
        <v>397</v>
      </c>
      <c r="J14" s="207" t="s">
        <v>398</v>
      </c>
      <c r="K14" s="70">
        <v>1</v>
      </c>
      <c r="L14" s="55"/>
      <c r="M14" s="49"/>
      <c r="N14" s="50"/>
      <c r="O14" s="227" t="s">
        <v>398</v>
      </c>
      <c r="P14" s="75">
        <v>0.7</v>
      </c>
      <c r="Q14" s="195">
        <v>64</v>
      </c>
      <c r="R14" s="79"/>
    </row>
    <row r="15" spans="1:18" ht="16.5" customHeight="1" x14ac:dyDescent="0.2">
      <c r="A15" s="93"/>
      <c r="B15" s="93"/>
      <c r="C15" s="94"/>
      <c r="Q15" s="196"/>
      <c r="R15" s="97"/>
    </row>
    <row r="16" spans="1:18" ht="16.5" customHeight="1" x14ac:dyDescent="0.2">
      <c r="A16" s="93"/>
      <c r="B16" s="93"/>
      <c r="C16" s="94"/>
      <c r="Q16" s="196"/>
      <c r="R16" s="97"/>
    </row>
    <row r="17" spans="1:18" ht="16.5" customHeight="1" x14ac:dyDescent="0.2">
      <c r="A17" s="93"/>
      <c r="B17" s="98" t="s">
        <v>6706</v>
      </c>
      <c r="C17" s="94"/>
      <c r="D17" s="81"/>
      <c r="Q17" s="196"/>
      <c r="R17" s="97"/>
    </row>
    <row r="18" spans="1:18" ht="16.5" customHeight="1" x14ac:dyDescent="0.2">
      <c r="A18" s="99" t="s">
        <v>386</v>
      </c>
      <c r="B18" s="32"/>
      <c r="C18" s="100" t="s">
        <v>387</v>
      </c>
      <c r="D18" s="34" t="s">
        <v>388</v>
      </c>
      <c r="E18" s="34"/>
      <c r="F18" s="34"/>
      <c r="G18" s="34"/>
      <c r="H18" s="35"/>
      <c r="I18" s="34"/>
      <c r="J18" s="34"/>
      <c r="K18" s="35"/>
      <c r="L18" s="34"/>
      <c r="M18" s="34"/>
      <c r="N18" s="35"/>
      <c r="O18" s="34"/>
      <c r="P18" s="35"/>
      <c r="Q18" s="33" t="s">
        <v>389</v>
      </c>
      <c r="R18" s="33" t="s">
        <v>390</v>
      </c>
    </row>
    <row r="19" spans="1:18" ht="16.5" customHeight="1" x14ac:dyDescent="0.2">
      <c r="A19" s="37" t="s">
        <v>391</v>
      </c>
      <c r="B19" s="37" t="s">
        <v>392</v>
      </c>
      <c r="C19" s="101"/>
      <c r="D19" s="40"/>
      <c r="E19" s="40"/>
      <c r="F19" s="40"/>
      <c r="G19" s="40"/>
      <c r="H19" s="41"/>
      <c r="I19" s="40"/>
      <c r="J19" s="40"/>
      <c r="K19" s="41"/>
      <c r="L19" s="40"/>
      <c r="M19" s="40"/>
      <c r="N19" s="41"/>
      <c r="O19" s="40"/>
      <c r="P19" s="41"/>
      <c r="Q19" s="43" t="s">
        <v>393</v>
      </c>
      <c r="R19" s="43" t="s">
        <v>394</v>
      </c>
    </row>
    <row r="20" spans="1:18" ht="16.5" customHeight="1" x14ac:dyDescent="0.2">
      <c r="A20" s="44">
        <v>1</v>
      </c>
      <c r="B20" s="44">
        <v>8115</v>
      </c>
      <c r="C20" s="45" t="s">
        <v>6664</v>
      </c>
      <c r="D20" s="327" t="s">
        <v>6629</v>
      </c>
      <c r="E20" s="390"/>
      <c r="F20" s="47"/>
      <c r="I20" s="55"/>
      <c r="J20" s="49"/>
      <c r="K20" s="50"/>
      <c r="L20" s="83" t="s">
        <v>422</v>
      </c>
      <c r="O20" s="47"/>
      <c r="P20" s="223"/>
      <c r="Q20" s="193">
        <v>128</v>
      </c>
      <c r="R20" s="52" t="s">
        <v>396</v>
      </c>
    </row>
    <row r="21" spans="1:18" ht="16.5" customHeight="1" x14ac:dyDescent="0.2">
      <c r="A21" s="53">
        <v>1</v>
      </c>
      <c r="B21" s="53">
        <v>8116</v>
      </c>
      <c r="C21" s="85" t="s">
        <v>6665</v>
      </c>
      <c r="D21" s="391"/>
      <c r="E21" s="390"/>
      <c r="F21" s="55"/>
      <c r="G21" s="49"/>
      <c r="H21" s="50"/>
      <c r="I21" s="274" t="s">
        <v>397</v>
      </c>
      <c r="J21" s="205" t="s">
        <v>398</v>
      </c>
      <c r="K21" s="58">
        <v>1</v>
      </c>
      <c r="L21" s="239" t="s">
        <v>398</v>
      </c>
      <c r="M21" s="26">
        <v>0.25</v>
      </c>
      <c r="N21" s="353" t="s">
        <v>423</v>
      </c>
      <c r="O21" s="47"/>
      <c r="P21" s="223"/>
      <c r="Q21" s="194">
        <v>128</v>
      </c>
      <c r="R21" s="60"/>
    </row>
    <row r="22" spans="1:18" ht="16.5" customHeight="1" x14ac:dyDescent="0.2">
      <c r="A22" s="53">
        <v>1</v>
      </c>
      <c r="B22" s="53">
        <v>8117</v>
      </c>
      <c r="C22" s="85" t="s">
        <v>6666</v>
      </c>
      <c r="D22" s="391"/>
      <c r="E22" s="390"/>
      <c r="F22" s="329" t="s">
        <v>399</v>
      </c>
      <c r="G22" s="303" t="s">
        <v>398</v>
      </c>
      <c r="H22" s="62">
        <v>0.9</v>
      </c>
      <c r="I22" s="145"/>
      <c r="J22" s="57"/>
      <c r="K22" s="58"/>
      <c r="L22" s="47"/>
      <c r="N22" s="396"/>
      <c r="O22" s="47"/>
      <c r="P22" s="223"/>
      <c r="Q22" s="194">
        <v>115</v>
      </c>
      <c r="R22" s="60"/>
    </row>
    <row r="23" spans="1:18" ht="16.5" customHeight="1" x14ac:dyDescent="0.2">
      <c r="A23" s="53">
        <v>1</v>
      </c>
      <c r="B23" s="53">
        <v>8118</v>
      </c>
      <c r="C23" s="85" t="s">
        <v>6667</v>
      </c>
      <c r="D23" s="246">
        <v>102</v>
      </c>
      <c r="E23" s="235" t="s">
        <v>394</v>
      </c>
      <c r="F23" s="392"/>
      <c r="G23" s="49"/>
      <c r="H23" s="50"/>
      <c r="I23" s="274" t="s">
        <v>397</v>
      </c>
      <c r="J23" s="205" t="s">
        <v>398</v>
      </c>
      <c r="K23" s="58">
        <v>1</v>
      </c>
      <c r="L23" s="47"/>
      <c r="O23" s="47"/>
      <c r="P23" s="223"/>
      <c r="Q23" s="194">
        <v>115</v>
      </c>
      <c r="R23" s="60"/>
    </row>
    <row r="24" spans="1:18" ht="16.5" customHeight="1" x14ac:dyDescent="0.2">
      <c r="A24" s="63">
        <v>1</v>
      </c>
      <c r="B24" s="63" t="s">
        <v>6630</v>
      </c>
      <c r="C24" s="87" t="s">
        <v>6668</v>
      </c>
      <c r="D24" s="83"/>
      <c r="F24" s="65"/>
      <c r="G24" s="66"/>
      <c r="H24" s="67"/>
      <c r="I24" s="236"/>
      <c r="J24" s="69"/>
      <c r="K24" s="70"/>
      <c r="L24" s="47"/>
      <c r="O24" s="331" t="s">
        <v>400</v>
      </c>
      <c r="P24" s="332"/>
      <c r="Q24" s="195">
        <v>90</v>
      </c>
      <c r="R24" s="72"/>
    </row>
    <row r="25" spans="1:18" ht="16.5" customHeight="1" x14ac:dyDescent="0.2">
      <c r="A25" s="63">
        <v>1</v>
      </c>
      <c r="B25" s="63" t="s">
        <v>6631</v>
      </c>
      <c r="C25" s="87" t="s">
        <v>6669</v>
      </c>
      <c r="D25" s="83"/>
      <c r="F25" s="73"/>
      <c r="G25" s="74"/>
      <c r="H25" s="75"/>
      <c r="I25" s="275" t="s">
        <v>397</v>
      </c>
      <c r="J25" s="207" t="s">
        <v>398</v>
      </c>
      <c r="K25" s="70">
        <v>1</v>
      </c>
      <c r="L25" s="47"/>
      <c r="O25" s="333"/>
      <c r="P25" s="334"/>
      <c r="Q25" s="195">
        <v>90</v>
      </c>
      <c r="R25" s="72"/>
    </row>
    <row r="26" spans="1:18" ht="16.5" customHeight="1" x14ac:dyDescent="0.2">
      <c r="A26" s="63">
        <v>1</v>
      </c>
      <c r="B26" s="63" t="s">
        <v>6632</v>
      </c>
      <c r="C26" s="87" t="s">
        <v>6670</v>
      </c>
      <c r="D26" s="83"/>
      <c r="F26" s="346" t="s">
        <v>399</v>
      </c>
      <c r="G26" s="208" t="s">
        <v>398</v>
      </c>
      <c r="H26" s="67">
        <v>0.9</v>
      </c>
      <c r="I26" s="236"/>
      <c r="J26" s="69"/>
      <c r="K26" s="70"/>
      <c r="L26" s="47"/>
      <c r="O26" s="333"/>
      <c r="P26" s="334"/>
      <c r="Q26" s="195">
        <v>81</v>
      </c>
      <c r="R26" s="72"/>
    </row>
    <row r="27" spans="1:18" ht="16.5" customHeight="1" x14ac:dyDescent="0.2">
      <c r="A27" s="63">
        <v>1</v>
      </c>
      <c r="B27" s="63" t="s">
        <v>6633</v>
      </c>
      <c r="C27" s="87" t="s">
        <v>6671</v>
      </c>
      <c r="D27" s="124"/>
      <c r="E27" s="49"/>
      <c r="F27" s="393"/>
      <c r="G27" s="74"/>
      <c r="H27" s="75"/>
      <c r="I27" s="275" t="s">
        <v>397</v>
      </c>
      <c r="J27" s="207" t="s">
        <v>398</v>
      </c>
      <c r="K27" s="70">
        <v>1</v>
      </c>
      <c r="L27" s="55"/>
      <c r="M27" s="49"/>
      <c r="N27" s="50"/>
      <c r="O27" s="227" t="s">
        <v>398</v>
      </c>
      <c r="P27" s="75">
        <v>0.7</v>
      </c>
      <c r="Q27" s="195">
        <v>81</v>
      </c>
      <c r="R27" s="79"/>
    </row>
    <row r="28" spans="1:18" ht="16.5" customHeight="1" x14ac:dyDescent="0.2">
      <c r="A28" s="93"/>
      <c r="B28" s="93"/>
      <c r="C28" s="94"/>
      <c r="Q28" s="196"/>
      <c r="R28" s="97"/>
    </row>
    <row r="29" spans="1:18" ht="16.5" customHeight="1" x14ac:dyDescent="0.2">
      <c r="A29" s="93"/>
      <c r="B29" s="93"/>
      <c r="C29" s="94"/>
      <c r="Q29" s="196"/>
      <c r="R29" s="97"/>
    </row>
    <row r="30" spans="1:18" ht="16.5" customHeight="1" x14ac:dyDescent="0.2">
      <c r="A30" s="93"/>
      <c r="B30" s="98" t="s">
        <v>6707</v>
      </c>
      <c r="C30" s="94"/>
      <c r="D30" s="81"/>
      <c r="Q30" s="196"/>
      <c r="R30" s="97"/>
    </row>
    <row r="31" spans="1:18" ht="16.5" customHeight="1" x14ac:dyDescent="0.2">
      <c r="A31" s="99" t="s">
        <v>386</v>
      </c>
      <c r="B31" s="32"/>
      <c r="C31" s="100" t="s">
        <v>387</v>
      </c>
      <c r="D31" s="34" t="s">
        <v>388</v>
      </c>
      <c r="E31" s="34"/>
      <c r="F31" s="34"/>
      <c r="G31" s="34"/>
      <c r="H31" s="35"/>
      <c r="I31" s="34"/>
      <c r="J31" s="34"/>
      <c r="K31" s="35"/>
      <c r="L31" s="34"/>
      <c r="M31" s="34"/>
      <c r="N31" s="35"/>
      <c r="O31" s="34"/>
      <c r="P31" s="35"/>
      <c r="Q31" s="33" t="s">
        <v>389</v>
      </c>
      <c r="R31" s="33" t="s">
        <v>390</v>
      </c>
    </row>
    <row r="32" spans="1:18" ht="16.5" customHeight="1" x14ac:dyDescent="0.2">
      <c r="A32" s="37" t="s">
        <v>391</v>
      </c>
      <c r="B32" s="37" t="s">
        <v>392</v>
      </c>
      <c r="C32" s="101"/>
      <c r="D32" s="40"/>
      <c r="E32" s="40"/>
      <c r="F32" s="40"/>
      <c r="G32" s="40"/>
      <c r="H32" s="41"/>
      <c r="I32" s="40"/>
      <c r="J32" s="40"/>
      <c r="K32" s="41"/>
      <c r="L32" s="40"/>
      <c r="M32" s="40"/>
      <c r="N32" s="41"/>
      <c r="O32" s="40"/>
      <c r="P32" s="41"/>
      <c r="Q32" s="43" t="s">
        <v>393</v>
      </c>
      <c r="R32" s="43" t="s">
        <v>394</v>
      </c>
    </row>
    <row r="33" spans="1:18" ht="16.5" customHeight="1" x14ac:dyDescent="0.2">
      <c r="A33" s="44">
        <v>1</v>
      </c>
      <c r="B33" s="44">
        <v>8119</v>
      </c>
      <c r="C33" s="45" t="s">
        <v>6672</v>
      </c>
      <c r="D33" s="327" t="s">
        <v>6634</v>
      </c>
      <c r="E33" s="390"/>
      <c r="F33" s="47"/>
      <c r="I33" s="55"/>
      <c r="J33" s="49"/>
      <c r="K33" s="50"/>
      <c r="L33" s="102" t="s">
        <v>429</v>
      </c>
      <c r="O33" s="47"/>
      <c r="P33" s="223"/>
      <c r="Q33" s="193">
        <v>128</v>
      </c>
      <c r="R33" s="52" t="s">
        <v>396</v>
      </c>
    </row>
    <row r="34" spans="1:18" ht="16.5" customHeight="1" x14ac:dyDescent="0.2">
      <c r="A34" s="53">
        <v>1</v>
      </c>
      <c r="B34" s="53">
        <v>8120</v>
      </c>
      <c r="C34" s="85" t="s">
        <v>6673</v>
      </c>
      <c r="D34" s="391"/>
      <c r="E34" s="390"/>
      <c r="F34" s="55"/>
      <c r="G34" s="49"/>
      <c r="H34" s="50"/>
      <c r="I34" s="274" t="s">
        <v>397</v>
      </c>
      <c r="J34" s="205" t="s">
        <v>398</v>
      </c>
      <c r="K34" s="58">
        <v>1</v>
      </c>
      <c r="L34" s="239" t="s">
        <v>398</v>
      </c>
      <c r="M34" s="26">
        <v>0.25</v>
      </c>
      <c r="N34" s="353" t="s">
        <v>423</v>
      </c>
      <c r="O34" s="47"/>
      <c r="P34" s="223"/>
      <c r="Q34" s="194">
        <v>128</v>
      </c>
      <c r="R34" s="60"/>
    </row>
    <row r="35" spans="1:18" ht="16.5" customHeight="1" x14ac:dyDescent="0.2">
      <c r="A35" s="53">
        <v>1</v>
      </c>
      <c r="B35" s="53">
        <v>8121</v>
      </c>
      <c r="C35" s="85" t="s">
        <v>6674</v>
      </c>
      <c r="D35" s="391"/>
      <c r="E35" s="390"/>
      <c r="F35" s="329" t="s">
        <v>399</v>
      </c>
      <c r="G35" s="303" t="s">
        <v>398</v>
      </c>
      <c r="H35" s="62">
        <v>0.9</v>
      </c>
      <c r="I35" s="145"/>
      <c r="J35" s="57"/>
      <c r="K35" s="58"/>
      <c r="L35" s="47"/>
      <c r="N35" s="396"/>
      <c r="O35" s="47"/>
      <c r="P35" s="223"/>
      <c r="Q35" s="194">
        <v>115</v>
      </c>
      <c r="R35" s="60"/>
    </row>
    <row r="36" spans="1:18" ht="16.5" customHeight="1" x14ac:dyDescent="0.2">
      <c r="A36" s="53">
        <v>1</v>
      </c>
      <c r="B36" s="53">
        <v>8122</v>
      </c>
      <c r="C36" s="85" t="s">
        <v>6675</v>
      </c>
      <c r="D36" s="246">
        <v>102</v>
      </c>
      <c r="E36" s="235" t="s">
        <v>394</v>
      </c>
      <c r="F36" s="411"/>
      <c r="G36" s="49"/>
      <c r="H36" s="50"/>
      <c r="I36" s="274" t="s">
        <v>397</v>
      </c>
      <c r="J36" s="205" t="s">
        <v>398</v>
      </c>
      <c r="K36" s="58">
        <v>1</v>
      </c>
      <c r="L36" s="47"/>
      <c r="O36" s="47"/>
      <c r="P36" s="223"/>
      <c r="Q36" s="194">
        <v>115</v>
      </c>
      <c r="R36" s="60"/>
    </row>
    <row r="37" spans="1:18" ht="16.5" customHeight="1" x14ac:dyDescent="0.2">
      <c r="A37" s="63">
        <v>1</v>
      </c>
      <c r="B37" s="63" t="s">
        <v>6635</v>
      </c>
      <c r="C37" s="87" t="s">
        <v>6676</v>
      </c>
      <c r="D37" s="83"/>
      <c r="F37" s="65"/>
      <c r="G37" s="66"/>
      <c r="H37" s="67"/>
      <c r="I37" s="236"/>
      <c r="J37" s="69"/>
      <c r="K37" s="70"/>
      <c r="L37" s="47"/>
      <c r="O37" s="331" t="s">
        <v>400</v>
      </c>
      <c r="P37" s="332"/>
      <c r="Q37" s="195">
        <v>90</v>
      </c>
      <c r="R37" s="72"/>
    </row>
    <row r="38" spans="1:18" ht="16.5" customHeight="1" x14ac:dyDescent="0.2">
      <c r="A38" s="63">
        <v>1</v>
      </c>
      <c r="B38" s="63" t="s">
        <v>6636</v>
      </c>
      <c r="C38" s="87" t="s">
        <v>6677</v>
      </c>
      <c r="D38" s="83"/>
      <c r="F38" s="73"/>
      <c r="G38" s="74"/>
      <c r="H38" s="75"/>
      <c r="I38" s="275" t="s">
        <v>397</v>
      </c>
      <c r="J38" s="207" t="s">
        <v>398</v>
      </c>
      <c r="K38" s="70">
        <v>1</v>
      </c>
      <c r="L38" s="47"/>
      <c r="O38" s="333"/>
      <c r="P38" s="334"/>
      <c r="Q38" s="195">
        <v>90</v>
      </c>
      <c r="R38" s="72"/>
    </row>
    <row r="39" spans="1:18" ht="16.5" customHeight="1" x14ac:dyDescent="0.2">
      <c r="A39" s="63">
        <v>1</v>
      </c>
      <c r="B39" s="63" t="s">
        <v>6637</v>
      </c>
      <c r="C39" s="87" t="s">
        <v>6678</v>
      </c>
      <c r="D39" s="83"/>
      <c r="F39" s="346" t="s">
        <v>399</v>
      </c>
      <c r="G39" s="208" t="s">
        <v>398</v>
      </c>
      <c r="H39" s="67">
        <v>0.9</v>
      </c>
      <c r="I39" s="236"/>
      <c r="J39" s="69"/>
      <c r="K39" s="70"/>
      <c r="L39" s="47"/>
      <c r="O39" s="333"/>
      <c r="P39" s="334"/>
      <c r="Q39" s="195">
        <v>81</v>
      </c>
      <c r="R39" s="72"/>
    </row>
    <row r="40" spans="1:18" ht="16.5" customHeight="1" x14ac:dyDescent="0.2">
      <c r="A40" s="63">
        <v>1</v>
      </c>
      <c r="B40" s="63" t="s">
        <v>6638</v>
      </c>
      <c r="C40" s="87" t="s">
        <v>6679</v>
      </c>
      <c r="D40" s="124"/>
      <c r="E40" s="49"/>
      <c r="F40" s="393"/>
      <c r="G40" s="74"/>
      <c r="H40" s="75"/>
      <c r="I40" s="275" t="s">
        <v>397</v>
      </c>
      <c r="J40" s="207" t="s">
        <v>398</v>
      </c>
      <c r="K40" s="70">
        <v>1</v>
      </c>
      <c r="L40" s="55"/>
      <c r="M40" s="49"/>
      <c r="N40" s="50"/>
      <c r="O40" s="227" t="s">
        <v>398</v>
      </c>
      <c r="P40" s="75">
        <v>0.7</v>
      </c>
      <c r="Q40" s="195">
        <v>81</v>
      </c>
      <c r="R40" s="79"/>
    </row>
    <row r="41" spans="1:18" ht="16.5" customHeight="1" x14ac:dyDescent="0.2">
      <c r="A41" s="93"/>
      <c r="B41" s="93"/>
      <c r="C41" s="94"/>
      <c r="Q41" s="196"/>
      <c r="R41" s="97"/>
    </row>
    <row r="42" spans="1:18" ht="16.5" customHeight="1" x14ac:dyDescent="0.2">
      <c r="A42" s="93"/>
      <c r="B42" s="93"/>
      <c r="C42" s="94"/>
      <c r="Q42" s="196"/>
      <c r="R42" s="97"/>
    </row>
    <row r="43" spans="1:18" ht="16.5" customHeight="1" x14ac:dyDescent="0.2">
      <c r="A43" s="93"/>
      <c r="B43" s="98" t="s">
        <v>6708</v>
      </c>
      <c r="C43" s="94"/>
      <c r="D43" s="81"/>
      <c r="Q43" s="196"/>
      <c r="R43" s="97"/>
    </row>
    <row r="44" spans="1:18" ht="16.5" customHeight="1" x14ac:dyDescent="0.2">
      <c r="A44" s="99" t="s">
        <v>386</v>
      </c>
      <c r="B44" s="32"/>
      <c r="C44" s="100" t="s">
        <v>387</v>
      </c>
      <c r="D44" s="34" t="s">
        <v>388</v>
      </c>
      <c r="E44" s="34"/>
      <c r="F44" s="34"/>
      <c r="G44" s="34"/>
      <c r="H44" s="35"/>
      <c r="I44" s="34"/>
      <c r="J44" s="34"/>
      <c r="K44" s="35"/>
      <c r="L44" s="34"/>
      <c r="M44" s="34"/>
      <c r="N44" s="35"/>
      <c r="O44" s="34"/>
      <c r="P44" s="35"/>
      <c r="Q44" s="33" t="s">
        <v>389</v>
      </c>
      <c r="R44" s="33" t="s">
        <v>390</v>
      </c>
    </row>
    <row r="45" spans="1:18" ht="16.5" customHeight="1" x14ac:dyDescent="0.2">
      <c r="A45" s="37" t="s">
        <v>391</v>
      </c>
      <c r="B45" s="37" t="s">
        <v>392</v>
      </c>
      <c r="C45" s="101"/>
      <c r="D45" s="40"/>
      <c r="E45" s="40"/>
      <c r="F45" s="40"/>
      <c r="G45" s="40"/>
      <c r="H45" s="41"/>
      <c r="I45" s="40"/>
      <c r="J45" s="40"/>
      <c r="K45" s="41"/>
      <c r="L45" s="40"/>
      <c r="M45" s="40"/>
      <c r="N45" s="41"/>
      <c r="O45" s="40"/>
      <c r="P45" s="41"/>
      <c r="Q45" s="43" t="s">
        <v>393</v>
      </c>
      <c r="R45" s="43" t="s">
        <v>394</v>
      </c>
    </row>
    <row r="46" spans="1:18" ht="16.5" customHeight="1" x14ac:dyDescent="0.2">
      <c r="A46" s="44">
        <v>1</v>
      </c>
      <c r="B46" s="44">
        <v>8123</v>
      </c>
      <c r="C46" s="45" t="s">
        <v>6680</v>
      </c>
      <c r="D46" s="327" t="s">
        <v>6639</v>
      </c>
      <c r="E46" s="390"/>
      <c r="F46" s="47"/>
      <c r="I46" s="55"/>
      <c r="J46" s="49"/>
      <c r="K46" s="50"/>
      <c r="L46" s="102" t="s">
        <v>439</v>
      </c>
      <c r="O46" s="47"/>
      <c r="P46" s="223"/>
      <c r="Q46" s="193">
        <v>153</v>
      </c>
      <c r="R46" s="52" t="s">
        <v>396</v>
      </c>
    </row>
    <row r="47" spans="1:18" ht="16.5" customHeight="1" x14ac:dyDescent="0.2">
      <c r="A47" s="53">
        <v>1</v>
      </c>
      <c r="B47" s="53">
        <v>8124</v>
      </c>
      <c r="C47" s="85" t="s">
        <v>6681</v>
      </c>
      <c r="D47" s="391"/>
      <c r="E47" s="390"/>
      <c r="F47" s="55"/>
      <c r="G47" s="49"/>
      <c r="H47" s="50"/>
      <c r="I47" s="274" t="s">
        <v>397</v>
      </c>
      <c r="J47" s="205" t="s">
        <v>398</v>
      </c>
      <c r="K47" s="58">
        <v>1</v>
      </c>
      <c r="L47" s="239" t="s">
        <v>398</v>
      </c>
      <c r="M47" s="26">
        <v>0.5</v>
      </c>
      <c r="N47" s="353" t="s">
        <v>423</v>
      </c>
      <c r="O47" s="47"/>
      <c r="P47" s="223"/>
      <c r="Q47" s="194">
        <v>153</v>
      </c>
      <c r="R47" s="60"/>
    </row>
    <row r="48" spans="1:18" ht="16.5" customHeight="1" x14ac:dyDescent="0.2">
      <c r="A48" s="53">
        <v>1</v>
      </c>
      <c r="B48" s="53">
        <v>8125</v>
      </c>
      <c r="C48" s="85" t="s">
        <v>6682</v>
      </c>
      <c r="D48" s="391"/>
      <c r="E48" s="390"/>
      <c r="F48" s="329" t="s">
        <v>399</v>
      </c>
      <c r="G48" s="303" t="s">
        <v>398</v>
      </c>
      <c r="H48" s="62">
        <v>0.9</v>
      </c>
      <c r="I48" s="145"/>
      <c r="J48" s="57"/>
      <c r="K48" s="58"/>
      <c r="L48" s="47"/>
      <c r="N48" s="396"/>
      <c r="O48" s="47"/>
      <c r="P48" s="223"/>
      <c r="Q48" s="194">
        <v>138</v>
      </c>
      <c r="R48" s="60"/>
    </row>
    <row r="49" spans="1:18" ht="16.5" customHeight="1" x14ac:dyDescent="0.2">
      <c r="A49" s="53">
        <v>1</v>
      </c>
      <c r="B49" s="53">
        <v>8126</v>
      </c>
      <c r="C49" s="85" t="s">
        <v>6683</v>
      </c>
      <c r="D49" s="246">
        <v>102</v>
      </c>
      <c r="E49" s="235" t="s">
        <v>394</v>
      </c>
      <c r="F49" s="392"/>
      <c r="G49" s="49"/>
      <c r="H49" s="50"/>
      <c r="I49" s="274" t="s">
        <v>397</v>
      </c>
      <c r="J49" s="205" t="s">
        <v>398</v>
      </c>
      <c r="K49" s="58">
        <v>1</v>
      </c>
      <c r="L49" s="47"/>
      <c r="O49" s="47"/>
      <c r="P49" s="223"/>
      <c r="Q49" s="194">
        <v>138</v>
      </c>
      <c r="R49" s="60"/>
    </row>
    <row r="50" spans="1:18" ht="16.5" customHeight="1" x14ac:dyDescent="0.2">
      <c r="A50" s="63">
        <v>1</v>
      </c>
      <c r="B50" s="63" t="s">
        <v>6640</v>
      </c>
      <c r="C50" s="87" t="s">
        <v>6684</v>
      </c>
      <c r="D50" s="83"/>
      <c r="F50" s="65"/>
      <c r="G50" s="66"/>
      <c r="H50" s="67"/>
      <c r="I50" s="236"/>
      <c r="J50" s="69"/>
      <c r="K50" s="70"/>
      <c r="L50" s="47"/>
      <c r="O50" s="331" t="s">
        <v>400</v>
      </c>
      <c r="P50" s="332"/>
      <c r="Q50" s="195">
        <v>107</v>
      </c>
      <c r="R50" s="72"/>
    </row>
    <row r="51" spans="1:18" ht="16.5" customHeight="1" x14ac:dyDescent="0.2">
      <c r="A51" s="63">
        <v>1</v>
      </c>
      <c r="B51" s="63" t="s">
        <v>6641</v>
      </c>
      <c r="C51" s="87" t="s">
        <v>6685</v>
      </c>
      <c r="D51" s="83"/>
      <c r="F51" s="73"/>
      <c r="G51" s="74"/>
      <c r="H51" s="75"/>
      <c r="I51" s="275" t="s">
        <v>397</v>
      </c>
      <c r="J51" s="207" t="s">
        <v>398</v>
      </c>
      <c r="K51" s="70">
        <v>1</v>
      </c>
      <c r="L51" s="47"/>
      <c r="O51" s="333"/>
      <c r="P51" s="334"/>
      <c r="Q51" s="195">
        <v>107</v>
      </c>
      <c r="R51" s="72"/>
    </row>
    <row r="52" spans="1:18" ht="16.5" customHeight="1" x14ac:dyDescent="0.2">
      <c r="A52" s="63">
        <v>1</v>
      </c>
      <c r="B52" s="63" t="s">
        <v>6642</v>
      </c>
      <c r="C52" s="87" t="s">
        <v>6686</v>
      </c>
      <c r="D52" s="83"/>
      <c r="F52" s="346" t="s">
        <v>399</v>
      </c>
      <c r="G52" s="208" t="s">
        <v>398</v>
      </c>
      <c r="H52" s="67">
        <v>0.9</v>
      </c>
      <c r="I52" s="236"/>
      <c r="J52" s="69"/>
      <c r="K52" s="70"/>
      <c r="L52" s="47"/>
      <c r="O52" s="333"/>
      <c r="P52" s="334"/>
      <c r="Q52" s="195">
        <v>97</v>
      </c>
      <c r="R52" s="72"/>
    </row>
    <row r="53" spans="1:18" ht="16.5" customHeight="1" x14ac:dyDescent="0.2">
      <c r="A53" s="63">
        <v>1</v>
      </c>
      <c r="B53" s="63" t="s">
        <v>6643</v>
      </c>
      <c r="C53" s="87" t="s">
        <v>6687</v>
      </c>
      <c r="D53" s="124"/>
      <c r="E53" s="49"/>
      <c r="F53" s="393"/>
      <c r="G53" s="74"/>
      <c r="H53" s="75"/>
      <c r="I53" s="275" t="s">
        <v>397</v>
      </c>
      <c r="J53" s="207" t="s">
        <v>398</v>
      </c>
      <c r="K53" s="70">
        <v>1</v>
      </c>
      <c r="L53" s="55"/>
      <c r="M53" s="49"/>
      <c r="N53" s="50"/>
      <c r="O53" s="227" t="s">
        <v>398</v>
      </c>
      <c r="P53" s="75">
        <v>0.7</v>
      </c>
      <c r="Q53" s="195">
        <v>97</v>
      </c>
      <c r="R53" s="79"/>
    </row>
    <row r="54" spans="1:18" ht="16.5" customHeight="1" x14ac:dyDescent="0.2"/>
    <row r="55" spans="1:18" ht="16.5" customHeight="1" x14ac:dyDescent="0.2"/>
  </sheetData>
  <mergeCells count="19">
    <mergeCell ref="D46:E48"/>
    <mergeCell ref="N47:N48"/>
    <mergeCell ref="F48:F49"/>
    <mergeCell ref="O50:P52"/>
    <mergeCell ref="F52:F53"/>
    <mergeCell ref="O37:P39"/>
    <mergeCell ref="F39:F40"/>
    <mergeCell ref="D7:E9"/>
    <mergeCell ref="F9:F10"/>
    <mergeCell ref="O11:P13"/>
    <mergeCell ref="F13:F14"/>
    <mergeCell ref="D20:E22"/>
    <mergeCell ref="N21:N22"/>
    <mergeCell ref="F22:F23"/>
    <mergeCell ref="O24:P26"/>
    <mergeCell ref="F26:F27"/>
    <mergeCell ref="D33:E35"/>
    <mergeCell ref="N34:N35"/>
    <mergeCell ref="F35:F36"/>
  </mergeCells>
  <phoneticPr fontId="1"/>
  <printOptions horizontalCentered="1"/>
  <pageMargins left="0.70866141732283472" right="0.70866141732283472" top="0.74803149606299213" bottom="0.74803149606299213" header="0.31496062992125984" footer="0.31496062992125984"/>
  <pageSetup paperSize="9" scale="60" fitToHeight="0" orientation="portrait" verticalDpi="0" r:id="rId1"/>
  <headerFooter>
    <oddFooter>&amp;C&amp;"ＭＳ Ｐゴシック"&amp;14&amp;P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4:R37"/>
  <sheetViews>
    <sheetView view="pageBreakPreview" zoomScale="60" zoomScaleNormal="100" workbookViewId="0">
      <selection activeCell="I3" sqref="I3"/>
    </sheetView>
  </sheetViews>
  <sheetFormatPr defaultColWidth="8.88671875" defaultRowHeight="14.4" x14ac:dyDescent="0.2"/>
  <cols>
    <col min="1" max="1" width="4.6640625" style="22" customWidth="1"/>
    <col min="2" max="2" width="7.6640625" style="22" customWidth="1"/>
    <col min="3" max="3" width="33.33203125" style="23" bestFit="1" customWidth="1"/>
    <col min="4" max="4" width="4.88671875" style="23" customWidth="1"/>
    <col min="5" max="5" width="4.88671875" style="25" customWidth="1"/>
    <col min="6" max="6" width="4.109375" style="25" customWidth="1"/>
    <col min="7" max="7" width="4.44140625" style="25" bestFit="1" customWidth="1"/>
    <col min="8" max="8" width="26" style="25" bestFit="1" customWidth="1"/>
    <col min="9" max="9" width="2.44140625" style="25" customWidth="1"/>
    <col min="10" max="10" width="5.44140625" style="26" bestFit="1" customWidth="1"/>
    <col min="11" max="11" width="2.44140625" style="25" customWidth="1"/>
    <col min="12" max="12" width="3.88671875" style="25" customWidth="1"/>
    <col min="13" max="13" width="4.44140625" style="26" bestFit="1" customWidth="1"/>
    <col min="14" max="14" width="17.88671875" style="25" customWidth="1"/>
    <col min="15" max="15" width="2.44140625" style="228" customWidth="1"/>
    <col min="16" max="16" width="4.44140625" style="26" bestFit="1" customWidth="1"/>
    <col min="17" max="17" width="7.109375" style="192" customWidth="1"/>
    <col min="18" max="18" width="8.6640625" style="29" customWidth="1"/>
    <col min="19" max="16384" width="8.88671875" style="25"/>
  </cols>
  <sheetData>
    <row r="4" spans="1:18" ht="16.2" x14ac:dyDescent="0.2">
      <c r="B4" s="30" t="s">
        <v>6709</v>
      </c>
      <c r="D4" s="81"/>
    </row>
    <row r="5" spans="1:18" ht="12" x14ac:dyDescent="0.2">
      <c r="A5" s="31" t="s">
        <v>386</v>
      </c>
      <c r="B5" s="32"/>
      <c r="C5" s="33" t="s">
        <v>387</v>
      </c>
      <c r="D5" s="34" t="s">
        <v>388</v>
      </c>
      <c r="E5" s="34"/>
      <c r="F5" s="34"/>
      <c r="G5" s="34"/>
      <c r="H5" s="34"/>
      <c r="I5" s="34"/>
      <c r="J5" s="35"/>
      <c r="K5" s="34"/>
      <c r="L5" s="34"/>
      <c r="M5" s="35"/>
      <c r="N5" s="34"/>
      <c r="O5" s="34"/>
      <c r="P5" s="35"/>
      <c r="Q5" s="33" t="s">
        <v>389</v>
      </c>
      <c r="R5" s="33" t="s">
        <v>390</v>
      </c>
    </row>
    <row r="6" spans="1:18" ht="12" x14ac:dyDescent="0.2">
      <c r="A6" s="37" t="s">
        <v>391</v>
      </c>
      <c r="B6" s="37" t="s">
        <v>392</v>
      </c>
      <c r="C6" s="38"/>
      <c r="D6" s="40"/>
      <c r="E6" s="40"/>
      <c r="F6" s="40"/>
      <c r="G6" s="40"/>
      <c r="H6" s="40"/>
      <c r="I6" s="40"/>
      <c r="J6" s="41"/>
      <c r="K6" s="40"/>
      <c r="L6" s="40"/>
      <c r="M6" s="41"/>
      <c r="N6" s="40"/>
      <c r="O6" s="201"/>
      <c r="P6" s="41"/>
      <c r="Q6" s="43" t="s">
        <v>393</v>
      </c>
      <c r="R6" s="43" t="s">
        <v>394</v>
      </c>
    </row>
    <row r="7" spans="1:18" ht="14.4" customHeight="1" x14ac:dyDescent="0.2">
      <c r="A7" s="53">
        <v>1</v>
      </c>
      <c r="B7" s="53">
        <v>9601</v>
      </c>
      <c r="C7" s="85" t="s">
        <v>6688</v>
      </c>
      <c r="D7" s="325" t="s">
        <v>6644</v>
      </c>
      <c r="E7" s="326"/>
      <c r="F7" s="325" t="s">
        <v>1863</v>
      </c>
      <c r="G7" s="326"/>
      <c r="H7" s="145"/>
      <c r="I7" s="57"/>
      <c r="J7" s="58"/>
      <c r="K7" s="77"/>
      <c r="L7" s="61"/>
      <c r="M7" s="234"/>
      <c r="N7" s="61"/>
      <c r="O7" s="231"/>
      <c r="P7" s="62"/>
      <c r="Q7" s="194">
        <v>92</v>
      </c>
      <c r="R7" s="130" t="s">
        <v>396</v>
      </c>
    </row>
    <row r="8" spans="1:18" x14ac:dyDescent="0.2">
      <c r="A8" s="53">
        <v>1</v>
      </c>
      <c r="B8" s="53">
        <v>9602</v>
      </c>
      <c r="C8" s="85" t="s">
        <v>6689</v>
      </c>
      <c r="D8" s="327"/>
      <c r="E8" s="328"/>
      <c r="F8" s="327"/>
      <c r="G8" s="328"/>
      <c r="H8" s="274" t="s">
        <v>397</v>
      </c>
      <c r="I8" s="232" t="s">
        <v>398</v>
      </c>
      <c r="J8" s="58">
        <v>1</v>
      </c>
      <c r="K8" s="47"/>
      <c r="M8" s="223"/>
      <c r="N8" s="49"/>
      <c r="O8" s="229"/>
      <c r="P8" s="50"/>
      <c r="Q8" s="194">
        <v>92</v>
      </c>
      <c r="R8" s="60"/>
    </row>
    <row r="9" spans="1:18" ht="14.4" customHeight="1" x14ac:dyDescent="0.2">
      <c r="A9" s="63">
        <v>1</v>
      </c>
      <c r="B9" s="63" t="s">
        <v>6645</v>
      </c>
      <c r="C9" s="87" t="s">
        <v>6690</v>
      </c>
      <c r="D9" s="327"/>
      <c r="E9" s="328"/>
      <c r="F9" s="327"/>
      <c r="G9" s="328"/>
      <c r="H9" s="236"/>
      <c r="I9" s="69"/>
      <c r="J9" s="70"/>
      <c r="K9" s="88"/>
      <c r="L9" s="109"/>
      <c r="M9" s="260"/>
      <c r="N9" s="359" t="s">
        <v>400</v>
      </c>
      <c r="O9" s="208" t="s">
        <v>398</v>
      </c>
      <c r="P9" s="67">
        <v>0.7</v>
      </c>
      <c r="Q9" s="195">
        <v>64</v>
      </c>
      <c r="R9" s="72"/>
    </row>
    <row r="10" spans="1:18" x14ac:dyDescent="0.2">
      <c r="A10" s="63">
        <v>1</v>
      </c>
      <c r="B10" s="63" t="s">
        <v>6646</v>
      </c>
      <c r="C10" s="87" t="s">
        <v>6691</v>
      </c>
      <c r="D10" s="247">
        <v>102</v>
      </c>
      <c r="E10" s="176" t="s">
        <v>394</v>
      </c>
      <c r="F10" s="266" t="s">
        <v>398</v>
      </c>
      <c r="G10" s="230">
        <v>0.9</v>
      </c>
      <c r="H10" s="275" t="s">
        <v>397</v>
      </c>
      <c r="I10" s="233" t="s">
        <v>398</v>
      </c>
      <c r="J10" s="70">
        <v>1</v>
      </c>
      <c r="K10" s="73"/>
      <c r="L10" s="74"/>
      <c r="M10" s="255"/>
      <c r="N10" s="412"/>
      <c r="O10" s="209"/>
      <c r="P10" s="75"/>
      <c r="Q10" s="195">
        <v>64</v>
      </c>
      <c r="R10" s="79"/>
    </row>
    <row r="11" spans="1:18" x14ac:dyDescent="0.2">
      <c r="A11" s="93"/>
      <c r="B11" s="93"/>
      <c r="C11" s="94"/>
      <c r="Q11" s="196"/>
      <c r="R11" s="97"/>
    </row>
    <row r="12" spans="1:18" x14ac:dyDescent="0.2">
      <c r="A12" s="93"/>
      <c r="B12" s="93"/>
      <c r="C12" s="94"/>
      <c r="Q12" s="196"/>
      <c r="R12" s="97"/>
    </row>
    <row r="13" spans="1:18" ht="16.2" x14ac:dyDescent="0.2">
      <c r="A13" s="93"/>
      <c r="B13" s="98" t="s">
        <v>6710</v>
      </c>
      <c r="C13" s="94"/>
      <c r="D13" s="81"/>
      <c r="Q13" s="196"/>
      <c r="R13" s="97"/>
    </row>
    <row r="14" spans="1:18" ht="12" x14ac:dyDescent="0.2">
      <c r="A14" s="99" t="s">
        <v>386</v>
      </c>
      <c r="B14" s="32"/>
      <c r="C14" s="100" t="s">
        <v>387</v>
      </c>
      <c r="D14" s="34" t="s">
        <v>388</v>
      </c>
      <c r="E14" s="34"/>
      <c r="F14" s="34"/>
      <c r="G14" s="34"/>
      <c r="H14" s="34"/>
      <c r="I14" s="34"/>
      <c r="J14" s="35"/>
      <c r="K14" s="34"/>
      <c r="L14" s="34"/>
      <c r="M14" s="35"/>
      <c r="N14" s="34"/>
      <c r="O14" s="34"/>
      <c r="P14" s="35"/>
      <c r="Q14" s="33" t="s">
        <v>389</v>
      </c>
      <c r="R14" s="33" t="s">
        <v>390</v>
      </c>
    </row>
    <row r="15" spans="1:18" ht="12" x14ac:dyDescent="0.2">
      <c r="A15" s="37" t="s">
        <v>391</v>
      </c>
      <c r="B15" s="37" t="s">
        <v>392</v>
      </c>
      <c r="C15" s="101"/>
      <c r="D15" s="40"/>
      <c r="E15" s="40"/>
      <c r="F15" s="40"/>
      <c r="G15" s="40"/>
      <c r="H15" s="40"/>
      <c r="I15" s="40"/>
      <c r="J15" s="41"/>
      <c r="K15" s="40"/>
      <c r="L15" s="40"/>
      <c r="M15" s="41"/>
      <c r="N15" s="40"/>
      <c r="O15" s="201"/>
      <c r="P15" s="41"/>
      <c r="Q15" s="43" t="s">
        <v>393</v>
      </c>
      <c r="R15" s="43" t="s">
        <v>394</v>
      </c>
    </row>
    <row r="16" spans="1:18" ht="14.4" customHeight="1" x14ac:dyDescent="0.2">
      <c r="A16" s="53">
        <v>1</v>
      </c>
      <c r="B16" s="53">
        <v>9603</v>
      </c>
      <c r="C16" s="85" t="s">
        <v>6692</v>
      </c>
      <c r="D16" s="325" t="s">
        <v>6647</v>
      </c>
      <c r="E16" s="326"/>
      <c r="F16" s="325" t="s">
        <v>1863</v>
      </c>
      <c r="G16" s="326"/>
      <c r="H16" s="145"/>
      <c r="I16" s="57"/>
      <c r="J16" s="58"/>
      <c r="K16" s="115" t="s">
        <v>422</v>
      </c>
      <c r="L16" s="61"/>
      <c r="M16" s="62"/>
      <c r="N16" s="77"/>
      <c r="O16" s="231"/>
      <c r="P16" s="234"/>
      <c r="Q16" s="194">
        <v>115</v>
      </c>
      <c r="R16" s="130" t="s">
        <v>396</v>
      </c>
    </row>
    <row r="17" spans="1:18" ht="14.4" customHeight="1" x14ac:dyDescent="0.2">
      <c r="A17" s="53">
        <v>1</v>
      </c>
      <c r="B17" s="53">
        <v>9604</v>
      </c>
      <c r="C17" s="85" t="s">
        <v>6693</v>
      </c>
      <c r="D17" s="327"/>
      <c r="E17" s="328"/>
      <c r="F17" s="327"/>
      <c r="G17" s="328"/>
      <c r="H17" s="274" t="s">
        <v>397</v>
      </c>
      <c r="I17" s="232" t="s">
        <v>398</v>
      </c>
      <c r="J17" s="58">
        <v>1</v>
      </c>
      <c r="K17" s="239" t="s">
        <v>398</v>
      </c>
      <c r="L17" s="26">
        <v>0.25</v>
      </c>
      <c r="M17" s="328" t="s">
        <v>423</v>
      </c>
      <c r="N17" s="55"/>
      <c r="O17" s="229"/>
      <c r="P17" s="230"/>
      <c r="Q17" s="194">
        <v>115</v>
      </c>
      <c r="R17" s="60"/>
    </row>
    <row r="18" spans="1:18" ht="14.4" customHeight="1" x14ac:dyDescent="0.2">
      <c r="A18" s="63">
        <v>1</v>
      </c>
      <c r="B18" s="63" t="s">
        <v>6648</v>
      </c>
      <c r="C18" s="87" t="s">
        <v>6694</v>
      </c>
      <c r="D18" s="327"/>
      <c r="E18" s="328"/>
      <c r="F18" s="327"/>
      <c r="G18" s="328"/>
      <c r="H18" s="236"/>
      <c r="I18" s="69"/>
      <c r="J18" s="70"/>
      <c r="K18" s="47"/>
      <c r="M18" s="328"/>
      <c r="N18" s="359" t="s">
        <v>400</v>
      </c>
      <c r="O18" s="208" t="s">
        <v>398</v>
      </c>
      <c r="P18" s="67">
        <v>0.7</v>
      </c>
      <c r="Q18" s="195">
        <v>81</v>
      </c>
      <c r="R18" s="72"/>
    </row>
    <row r="19" spans="1:18" x14ac:dyDescent="0.2">
      <c r="A19" s="63">
        <v>1</v>
      </c>
      <c r="B19" s="63" t="s">
        <v>6649</v>
      </c>
      <c r="C19" s="87" t="s">
        <v>6695</v>
      </c>
      <c r="D19" s="247">
        <v>102</v>
      </c>
      <c r="E19" s="244" t="s">
        <v>394</v>
      </c>
      <c r="F19" s="266" t="s">
        <v>398</v>
      </c>
      <c r="G19" s="230">
        <v>0.9</v>
      </c>
      <c r="H19" s="275" t="s">
        <v>397</v>
      </c>
      <c r="I19" s="233" t="s">
        <v>398</v>
      </c>
      <c r="J19" s="70">
        <v>1</v>
      </c>
      <c r="K19" s="55"/>
      <c r="L19" s="49"/>
      <c r="M19" s="50"/>
      <c r="N19" s="412"/>
      <c r="O19" s="209"/>
      <c r="P19" s="75"/>
      <c r="Q19" s="195">
        <v>81</v>
      </c>
      <c r="R19" s="79"/>
    </row>
    <row r="20" spans="1:18" x14ac:dyDescent="0.2">
      <c r="A20" s="93"/>
      <c r="B20" s="93"/>
      <c r="C20" s="94"/>
      <c r="Q20" s="196"/>
      <c r="R20" s="97"/>
    </row>
    <row r="21" spans="1:18" x14ac:dyDescent="0.2">
      <c r="A21" s="93"/>
      <c r="B21" s="93"/>
      <c r="C21" s="94"/>
      <c r="Q21" s="196"/>
      <c r="R21" s="97"/>
    </row>
    <row r="22" spans="1:18" ht="16.2" x14ac:dyDescent="0.2">
      <c r="A22" s="93"/>
      <c r="B22" s="98" t="s">
        <v>6711</v>
      </c>
      <c r="C22" s="94"/>
      <c r="D22" s="81"/>
      <c r="Q22" s="196"/>
      <c r="R22" s="97"/>
    </row>
    <row r="23" spans="1:18" ht="12" x14ac:dyDescent="0.2">
      <c r="A23" s="99" t="s">
        <v>386</v>
      </c>
      <c r="B23" s="32"/>
      <c r="C23" s="100" t="s">
        <v>387</v>
      </c>
      <c r="D23" s="34" t="s">
        <v>388</v>
      </c>
      <c r="E23" s="34"/>
      <c r="F23" s="34"/>
      <c r="G23" s="34"/>
      <c r="H23" s="34"/>
      <c r="I23" s="34"/>
      <c r="J23" s="35"/>
      <c r="K23" s="34"/>
      <c r="L23" s="34"/>
      <c r="M23" s="35"/>
      <c r="N23" s="34"/>
      <c r="O23" s="82"/>
      <c r="P23" s="35"/>
      <c r="Q23" s="33" t="s">
        <v>389</v>
      </c>
      <c r="R23" s="33" t="s">
        <v>390</v>
      </c>
    </row>
    <row r="24" spans="1:18" ht="12" x14ac:dyDescent="0.2">
      <c r="A24" s="37" t="s">
        <v>391</v>
      </c>
      <c r="B24" s="37" t="s">
        <v>392</v>
      </c>
      <c r="C24" s="101"/>
      <c r="D24" s="40"/>
      <c r="E24" s="40"/>
      <c r="F24" s="40"/>
      <c r="G24" s="40"/>
      <c r="H24" s="40"/>
      <c r="I24" s="40"/>
      <c r="J24" s="41"/>
      <c r="K24" s="40"/>
      <c r="L24" s="40"/>
      <c r="M24" s="41"/>
      <c r="N24" s="40"/>
      <c r="O24" s="201"/>
      <c r="P24" s="41"/>
      <c r="Q24" s="43" t="s">
        <v>393</v>
      </c>
      <c r="R24" s="43" t="s">
        <v>394</v>
      </c>
    </row>
    <row r="25" spans="1:18" ht="14.4" customHeight="1" x14ac:dyDescent="0.2">
      <c r="A25" s="53">
        <v>1</v>
      </c>
      <c r="B25" s="53">
        <v>9605</v>
      </c>
      <c r="C25" s="85" t="s">
        <v>6696</v>
      </c>
      <c r="D25" s="325" t="s">
        <v>6650</v>
      </c>
      <c r="E25" s="326"/>
      <c r="F25" s="325" t="s">
        <v>1863</v>
      </c>
      <c r="G25" s="326"/>
      <c r="H25" s="145"/>
      <c r="I25" s="57"/>
      <c r="J25" s="58"/>
      <c r="K25" s="117" t="s">
        <v>429</v>
      </c>
      <c r="L25" s="61"/>
      <c r="M25" s="62"/>
      <c r="N25" s="77"/>
      <c r="O25" s="231"/>
      <c r="P25" s="234"/>
      <c r="Q25" s="194">
        <v>115</v>
      </c>
      <c r="R25" s="130" t="s">
        <v>396</v>
      </c>
    </row>
    <row r="26" spans="1:18" ht="14.4" customHeight="1" x14ac:dyDescent="0.2">
      <c r="A26" s="53">
        <v>1</v>
      </c>
      <c r="B26" s="53">
        <v>9606</v>
      </c>
      <c r="C26" s="85" t="s">
        <v>6697</v>
      </c>
      <c r="D26" s="327"/>
      <c r="E26" s="328"/>
      <c r="F26" s="327"/>
      <c r="G26" s="328"/>
      <c r="H26" s="274" t="s">
        <v>397</v>
      </c>
      <c r="I26" s="232" t="s">
        <v>398</v>
      </c>
      <c r="J26" s="58">
        <v>1</v>
      </c>
      <c r="K26" s="239" t="s">
        <v>398</v>
      </c>
      <c r="L26" s="26">
        <v>0.25</v>
      </c>
      <c r="M26" s="328" t="s">
        <v>423</v>
      </c>
      <c r="N26" s="55"/>
      <c r="O26" s="229"/>
      <c r="P26" s="230"/>
      <c r="Q26" s="194">
        <v>115</v>
      </c>
      <c r="R26" s="60"/>
    </row>
    <row r="27" spans="1:18" ht="14.4" customHeight="1" x14ac:dyDescent="0.2">
      <c r="A27" s="63">
        <v>1</v>
      </c>
      <c r="B27" s="63" t="s">
        <v>6651</v>
      </c>
      <c r="C27" s="87" t="s">
        <v>6698</v>
      </c>
      <c r="D27" s="327"/>
      <c r="E27" s="328"/>
      <c r="F27" s="327"/>
      <c r="G27" s="328"/>
      <c r="H27" s="236"/>
      <c r="I27" s="69"/>
      <c r="J27" s="70"/>
      <c r="K27" s="47"/>
      <c r="M27" s="328"/>
      <c r="N27" s="359" t="s">
        <v>400</v>
      </c>
      <c r="O27" s="208" t="s">
        <v>398</v>
      </c>
      <c r="P27" s="67">
        <v>0.7</v>
      </c>
      <c r="Q27" s="195">
        <v>81</v>
      </c>
      <c r="R27" s="72"/>
    </row>
    <row r="28" spans="1:18" x14ac:dyDescent="0.2">
      <c r="A28" s="63">
        <v>1</v>
      </c>
      <c r="B28" s="63" t="s">
        <v>6652</v>
      </c>
      <c r="C28" s="87" t="s">
        <v>6699</v>
      </c>
      <c r="D28" s="247">
        <v>102</v>
      </c>
      <c r="E28" s="244" t="s">
        <v>394</v>
      </c>
      <c r="F28" s="266" t="s">
        <v>398</v>
      </c>
      <c r="G28" s="230">
        <v>0.9</v>
      </c>
      <c r="H28" s="275" t="s">
        <v>397</v>
      </c>
      <c r="I28" s="233" t="s">
        <v>398</v>
      </c>
      <c r="J28" s="70">
        <v>1</v>
      </c>
      <c r="K28" s="55"/>
      <c r="L28" s="49"/>
      <c r="M28" s="50"/>
      <c r="N28" s="412"/>
      <c r="O28" s="209"/>
      <c r="P28" s="75"/>
      <c r="Q28" s="195">
        <v>81</v>
      </c>
      <c r="R28" s="79"/>
    </row>
    <row r="29" spans="1:18" x14ac:dyDescent="0.2">
      <c r="A29" s="93"/>
      <c r="B29" s="93"/>
      <c r="C29" s="94"/>
      <c r="Q29" s="196"/>
      <c r="R29" s="97"/>
    </row>
    <row r="30" spans="1:18" x14ac:dyDescent="0.2">
      <c r="A30" s="93"/>
      <c r="B30" s="93"/>
      <c r="C30" s="94"/>
      <c r="Q30" s="196"/>
      <c r="R30" s="97"/>
    </row>
    <row r="31" spans="1:18" ht="16.2" x14ac:dyDescent="0.2">
      <c r="A31" s="93"/>
      <c r="B31" s="98" t="s">
        <v>6712</v>
      </c>
      <c r="C31" s="94"/>
      <c r="D31" s="81"/>
      <c r="Q31" s="196"/>
      <c r="R31" s="97"/>
    </row>
    <row r="32" spans="1:18" ht="12" x14ac:dyDescent="0.2">
      <c r="A32" s="99" t="s">
        <v>386</v>
      </c>
      <c r="B32" s="32"/>
      <c r="C32" s="100" t="s">
        <v>387</v>
      </c>
      <c r="D32" s="34" t="s">
        <v>388</v>
      </c>
      <c r="E32" s="34"/>
      <c r="F32" s="34"/>
      <c r="G32" s="34"/>
      <c r="H32" s="34"/>
      <c r="I32" s="34"/>
      <c r="J32" s="35"/>
      <c r="K32" s="34"/>
      <c r="L32" s="34"/>
      <c r="M32" s="35"/>
      <c r="N32" s="34"/>
      <c r="O32" s="34"/>
      <c r="P32" s="35"/>
      <c r="Q32" s="33" t="s">
        <v>389</v>
      </c>
      <c r="R32" s="33" t="s">
        <v>390</v>
      </c>
    </row>
    <row r="33" spans="1:18" ht="12" x14ac:dyDescent="0.2">
      <c r="A33" s="37" t="s">
        <v>391</v>
      </c>
      <c r="B33" s="37" t="s">
        <v>392</v>
      </c>
      <c r="C33" s="101"/>
      <c r="D33" s="40"/>
      <c r="E33" s="40"/>
      <c r="F33" s="40"/>
      <c r="G33" s="40"/>
      <c r="H33" s="40"/>
      <c r="I33" s="40"/>
      <c r="J33" s="41"/>
      <c r="K33" s="40"/>
      <c r="L33" s="40"/>
      <c r="M33" s="41"/>
      <c r="N33" s="40"/>
      <c r="O33" s="201"/>
      <c r="P33" s="41"/>
      <c r="Q33" s="43" t="s">
        <v>393</v>
      </c>
      <c r="R33" s="43" t="s">
        <v>394</v>
      </c>
    </row>
    <row r="34" spans="1:18" ht="14.4" customHeight="1" x14ac:dyDescent="0.2">
      <c r="A34" s="53">
        <v>1</v>
      </c>
      <c r="B34" s="53">
        <v>9607</v>
      </c>
      <c r="C34" s="85" t="s">
        <v>6700</v>
      </c>
      <c r="D34" s="325" t="s">
        <v>6653</v>
      </c>
      <c r="E34" s="326"/>
      <c r="F34" s="325" t="s">
        <v>1863</v>
      </c>
      <c r="G34" s="326"/>
      <c r="H34" s="145"/>
      <c r="I34" s="57"/>
      <c r="J34" s="58"/>
      <c r="K34" s="117" t="s">
        <v>439</v>
      </c>
      <c r="L34" s="61"/>
      <c r="M34" s="62"/>
      <c r="N34" s="77"/>
      <c r="O34" s="231"/>
      <c r="P34" s="234"/>
      <c r="Q34" s="194">
        <v>138</v>
      </c>
      <c r="R34" s="130" t="s">
        <v>396</v>
      </c>
    </row>
    <row r="35" spans="1:18" ht="14.4" customHeight="1" x14ac:dyDescent="0.2">
      <c r="A35" s="53">
        <v>1</v>
      </c>
      <c r="B35" s="53">
        <v>9608</v>
      </c>
      <c r="C35" s="85" t="s">
        <v>6701</v>
      </c>
      <c r="D35" s="327"/>
      <c r="E35" s="328"/>
      <c r="F35" s="327"/>
      <c r="G35" s="328"/>
      <c r="H35" s="274" t="s">
        <v>397</v>
      </c>
      <c r="I35" s="232" t="s">
        <v>398</v>
      </c>
      <c r="J35" s="58">
        <v>1</v>
      </c>
      <c r="K35" s="239" t="s">
        <v>398</v>
      </c>
      <c r="L35" s="26">
        <v>0.5</v>
      </c>
      <c r="M35" s="328" t="s">
        <v>423</v>
      </c>
      <c r="N35" s="55"/>
      <c r="O35" s="229"/>
      <c r="P35" s="230"/>
      <c r="Q35" s="194">
        <v>138</v>
      </c>
      <c r="R35" s="60"/>
    </row>
    <row r="36" spans="1:18" ht="14.4" customHeight="1" x14ac:dyDescent="0.2">
      <c r="A36" s="63">
        <v>1</v>
      </c>
      <c r="B36" s="63" t="s">
        <v>6654</v>
      </c>
      <c r="C36" s="87" t="s">
        <v>6702</v>
      </c>
      <c r="D36" s="327"/>
      <c r="E36" s="328"/>
      <c r="F36" s="327"/>
      <c r="G36" s="328"/>
      <c r="H36" s="236"/>
      <c r="I36" s="69"/>
      <c r="J36" s="70"/>
      <c r="K36" s="47"/>
      <c r="M36" s="328"/>
      <c r="N36" s="359" t="s">
        <v>400</v>
      </c>
      <c r="O36" s="208" t="s">
        <v>398</v>
      </c>
      <c r="P36" s="67">
        <v>0.7</v>
      </c>
      <c r="Q36" s="195">
        <v>97</v>
      </c>
      <c r="R36" s="72"/>
    </row>
    <row r="37" spans="1:18" x14ac:dyDescent="0.2">
      <c r="A37" s="63">
        <v>1</v>
      </c>
      <c r="B37" s="63" t="s">
        <v>6655</v>
      </c>
      <c r="C37" s="87" t="s">
        <v>6703</v>
      </c>
      <c r="D37" s="247">
        <v>102</v>
      </c>
      <c r="E37" s="244" t="s">
        <v>394</v>
      </c>
      <c r="F37" s="266" t="s">
        <v>398</v>
      </c>
      <c r="G37" s="230">
        <v>0.9</v>
      </c>
      <c r="H37" s="275" t="s">
        <v>397</v>
      </c>
      <c r="I37" s="233" t="s">
        <v>398</v>
      </c>
      <c r="J37" s="70">
        <v>1</v>
      </c>
      <c r="K37" s="55"/>
      <c r="L37" s="49"/>
      <c r="M37" s="50"/>
      <c r="N37" s="412"/>
      <c r="O37" s="209"/>
      <c r="P37" s="75"/>
      <c r="Q37" s="195">
        <v>97</v>
      </c>
      <c r="R37" s="79"/>
    </row>
  </sheetData>
  <mergeCells count="15">
    <mergeCell ref="D25:E27"/>
    <mergeCell ref="F25:G27"/>
    <mergeCell ref="M26:M27"/>
    <mergeCell ref="N27:N28"/>
    <mergeCell ref="D34:E36"/>
    <mergeCell ref="F34:G36"/>
    <mergeCell ref="M35:M36"/>
    <mergeCell ref="N36:N37"/>
    <mergeCell ref="D7:E9"/>
    <mergeCell ref="F7:G9"/>
    <mergeCell ref="N9:N10"/>
    <mergeCell ref="D16:E18"/>
    <mergeCell ref="F16:G18"/>
    <mergeCell ref="M17:M18"/>
    <mergeCell ref="N18:N19"/>
  </mergeCells>
  <phoneticPr fontId="1"/>
  <printOptions horizontalCentered="1"/>
  <pageMargins left="0.70866141732283472" right="0.70866141732283472" top="0.74803149606299213" bottom="0.74803149606299213" header="0.31496062992125984" footer="0.31496062992125984"/>
  <pageSetup paperSize="9" scale="59" fitToHeight="0" orientation="portrait" verticalDpi="0" r:id="rId1"/>
  <headerFooter>
    <oddFooter>&amp;C&amp;"ＭＳ Ｐゴシック"&amp;14&amp;P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9"/>
  <sheetViews>
    <sheetView view="pageBreakPreview" zoomScale="60" zoomScaleNormal="100" workbookViewId="0">
      <selection activeCell="I3" sqref="I3"/>
    </sheetView>
  </sheetViews>
  <sheetFormatPr defaultColWidth="8.88671875" defaultRowHeight="14.4" x14ac:dyDescent="0.2"/>
  <cols>
    <col min="1" max="1" width="4.6640625" style="22" customWidth="1"/>
    <col min="2" max="2" width="7.6640625" style="22" customWidth="1"/>
    <col min="3" max="3" width="30.6640625" style="23" bestFit="1" customWidth="1"/>
    <col min="4" max="4" width="4.88671875" style="23" customWidth="1"/>
    <col min="5" max="5" width="4.88671875" style="25" customWidth="1"/>
    <col min="6" max="6" width="12.88671875" style="25" customWidth="1"/>
    <col min="7" max="7" width="2.44140625" style="25" customWidth="1"/>
    <col min="8" max="8" width="4.44140625" style="26" bestFit="1" customWidth="1"/>
    <col min="9" max="9" width="26" style="25" customWidth="1"/>
    <col min="10" max="10" width="2.44140625" style="25" customWidth="1"/>
    <col min="11" max="11" width="5.44140625" style="26" bestFit="1" customWidth="1"/>
    <col min="12" max="12" width="2.44140625" style="25" customWidth="1"/>
    <col min="13" max="13" width="3.88671875" style="25" customWidth="1"/>
    <col min="14" max="14" width="4.44140625" style="26" bestFit="1" customWidth="1"/>
    <col min="15" max="15" width="9.88671875" style="25" customWidth="1"/>
    <col min="16" max="16" width="4.44140625" style="26" bestFit="1" customWidth="1"/>
    <col min="17" max="17" width="7.109375" style="192" customWidth="1"/>
    <col min="18" max="18" width="8.6640625" style="29" customWidth="1"/>
    <col min="19" max="16384" width="8.88671875" style="25"/>
  </cols>
  <sheetData>
    <row r="1" spans="1:18" ht="17.100000000000001" customHeight="1" x14ac:dyDescent="0.2"/>
    <row r="2" spans="1:18" ht="17.100000000000001" customHeight="1" x14ac:dyDescent="0.2"/>
    <row r="3" spans="1:18" ht="17.100000000000001" customHeight="1" x14ac:dyDescent="0.2"/>
    <row r="4" spans="1:18" ht="17.100000000000001" customHeight="1" x14ac:dyDescent="0.2">
      <c r="B4" s="30" t="s">
        <v>6714</v>
      </c>
      <c r="D4" s="81"/>
    </row>
    <row r="5" spans="1:18" ht="16.5" customHeight="1" x14ac:dyDescent="0.2">
      <c r="A5" s="31" t="s">
        <v>386</v>
      </c>
      <c r="B5" s="32"/>
      <c r="C5" s="33" t="s">
        <v>387</v>
      </c>
      <c r="D5" s="34" t="s">
        <v>388</v>
      </c>
      <c r="E5" s="34"/>
      <c r="F5" s="34"/>
      <c r="G5" s="34"/>
      <c r="H5" s="35"/>
      <c r="I5" s="34"/>
      <c r="J5" s="34"/>
      <c r="K5" s="35"/>
      <c r="L5" s="34"/>
      <c r="M5" s="34"/>
      <c r="N5" s="35"/>
      <c r="O5" s="34"/>
      <c r="P5" s="35"/>
      <c r="Q5" s="33" t="s">
        <v>389</v>
      </c>
      <c r="R5" s="33" t="s">
        <v>390</v>
      </c>
    </row>
    <row r="6" spans="1:18" ht="16.5" customHeight="1" x14ac:dyDescent="0.2">
      <c r="A6" s="37" t="s">
        <v>391</v>
      </c>
      <c r="B6" s="37" t="s">
        <v>392</v>
      </c>
      <c r="C6" s="38"/>
      <c r="D6" s="40"/>
      <c r="E6" s="40"/>
      <c r="F6" s="40"/>
      <c r="G6" s="40"/>
      <c r="H6" s="41"/>
      <c r="I6" s="40"/>
      <c r="J6" s="40"/>
      <c r="K6" s="41"/>
      <c r="L6" s="40"/>
      <c r="M6" s="40"/>
      <c r="N6" s="41"/>
      <c r="O6" s="40"/>
      <c r="P6" s="41"/>
      <c r="Q6" s="43" t="s">
        <v>393</v>
      </c>
      <c r="R6" s="43" t="s">
        <v>394</v>
      </c>
    </row>
    <row r="7" spans="1:18" ht="16.5" customHeight="1" x14ac:dyDescent="0.2">
      <c r="A7" s="44">
        <v>1</v>
      </c>
      <c r="B7" s="44">
        <v>8127</v>
      </c>
      <c r="C7" s="45" t="s">
        <v>6722</v>
      </c>
      <c r="D7" s="327" t="s">
        <v>6624</v>
      </c>
      <c r="E7" s="390"/>
      <c r="F7" s="47"/>
      <c r="I7" s="55"/>
      <c r="J7" s="49"/>
      <c r="K7" s="50"/>
      <c r="L7" s="47"/>
      <c r="N7" s="223"/>
      <c r="O7" s="47"/>
      <c r="P7" s="223"/>
      <c r="Q7" s="193">
        <v>102</v>
      </c>
      <c r="R7" s="52" t="s">
        <v>396</v>
      </c>
    </row>
    <row r="8" spans="1:18" ht="16.5" customHeight="1" x14ac:dyDescent="0.2">
      <c r="A8" s="53">
        <v>1</v>
      </c>
      <c r="B8" s="53">
        <v>8128</v>
      </c>
      <c r="C8" s="85" t="s">
        <v>6723</v>
      </c>
      <c r="D8" s="391"/>
      <c r="E8" s="390"/>
      <c r="F8" s="55"/>
      <c r="G8" s="49"/>
      <c r="H8" s="50"/>
      <c r="I8" s="274" t="s">
        <v>397</v>
      </c>
      <c r="J8" s="205" t="s">
        <v>398</v>
      </c>
      <c r="K8" s="58">
        <v>1</v>
      </c>
      <c r="L8" s="47"/>
      <c r="N8" s="223"/>
      <c r="O8" s="47"/>
      <c r="P8" s="223"/>
      <c r="Q8" s="194">
        <v>102</v>
      </c>
      <c r="R8" s="60"/>
    </row>
    <row r="9" spans="1:18" ht="16.5" customHeight="1" x14ac:dyDescent="0.2">
      <c r="A9" s="53">
        <v>1</v>
      </c>
      <c r="B9" s="44">
        <v>8129</v>
      </c>
      <c r="C9" s="85" t="s">
        <v>6724</v>
      </c>
      <c r="D9" s="391"/>
      <c r="E9" s="390"/>
      <c r="F9" s="329" t="s">
        <v>399</v>
      </c>
      <c r="G9" s="303" t="s">
        <v>398</v>
      </c>
      <c r="H9" s="62">
        <v>0.9</v>
      </c>
      <c r="I9" s="145"/>
      <c r="J9" s="57"/>
      <c r="K9" s="58"/>
      <c r="L9" s="47"/>
      <c r="N9" s="223"/>
      <c r="O9" s="47"/>
      <c r="P9" s="223"/>
      <c r="Q9" s="194">
        <v>92</v>
      </c>
      <c r="R9" s="60"/>
    </row>
    <row r="10" spans="1:18" ht="16.5" customHeight="1" x14ac:dyDescent="0.2">
      <c r="A10" s="53">
        <v>1</v>
      </c>
      <c r="B10" s="53">
        <v>8130</v>
      </c>
      <c r="C10" s="85" t="s">
        <v>6725</v>
      </c>
      <c r="D10" s="246">
        <v>102</v>
      </c>
      <c r="E10" s="23" t="s">
        <v>394</v>
      </c>
      <c r="F10" s="392"/>
      <c r="G10" s="49"/>
      <c r="H10" s="50"/>
      <c r="I10" s="274" t="s">
        <v>397</v>
      </c>
      <c r="J10" s="205" t="s">
        <v>398</v>
      </c>
      <c r="K10" s="58">
        <v>1</v>
      </c>
      <c r="L10" s="47"/>
      <c r="N10" s="223"/>
      <c r="O10" s="47"/>
      <c r="P10" s="223"/>
      <c r="Q10" s="194">
        <v>92</v>
      </c>
      <c r="R10" s="60"/>
    </row>
    <row r="11" spans="1:18" ht="16.5" customHeight="1" x14ac:dyDescent="0.2">
      <c r="A11" s="93"/>
      <c r="B11" s="93"/>
      <c r="C11" s="94"/>
      <c r="Q11" s="196"/>
      <c r="R11" s="97"/>
    </row>
    <row r="12" spans="1:18" ht="16.5" customHeight="1" x14ac:dyDescent="0.2">
      <c r="A12" s="93"/>
      <c r="B12" s="93"/>
      <c r="C12" s="94"/>
      <c r="Q12" s="196"/>
      <c r="R12" s="97"/>
    </row>
    <row r="13" spans="1:18" ht="16.5" customHeight="1" x14ac:dyDescent="0.2">
      <c r="A13" s="93"/>
      <c r="B13" s="98" t="s">
        <v>6715</v>
      </c>
      <c r="C13" s="94"/>
      <c r="D13" s="81"/>
      <c r="Q13" s="196"/>
      <c r="R13" s="97"/>
    </row>
    <row r="14" spans="1:18" ht="16.5" customHeight="1" x14ac:dyDescent="0.2">
      <c r="A14" s="99" t="s">
        <v>386</v>
      </c>
      <c r="B14" s="32"/>
      <c r="C14" s="100" t="s">
        <v>387</v>
      </c>
      <c r="D14" s="34" t="s">
        <v>388</v>
      </c>
      <c r="E14" s="34"/>
      <c r="F14" s="34"/>
      <c r="G14" s="34"/>
      <c r="H14" s="35"/>
      <c r="I14" s="34"/>
      <c r="J14" s="34"/>
      <c r="K14" s="35"/>
      <c r="L14" s="34"/>
      <c r="M14" s="34"/>
      <c r="N14" s="35"/>
      <c r="O14" s="34"/>
      <c r="P14" s="35"/>
      <c r="Q14" s="33" t="s">
        <v>389</v>
      </c>
      <c r="R14" s="33" t="s">
        <v>390</v>
      </c>
    </row>
    <row r="15" spans="1:18" ht="16.5" customHeight="1" x14ac:dyDescent="0.2">
      <c r="A15" s="37" t="s">
        <v>391</v>
      </c>
      <c r="B15" s="37" t="s">
        <v>392</v>
      </c>
      <c r="C15" s="101"/>
      <c r="D15" s="40"/>
      <c r="E15" s="40"/>
      <c r="F15" s="40"/>
      <c r="G15" s="40"/>
      <c r="H15" s="41"/>
      <c r="I15" s="40"/>
      <c r="J15" s="40"/>
      <c r="K15" s="41"/>
      <c r="L15" s="40"/>
      <c r="M15" s="40"/>
      <c r="N15" s="41"/>
      <c r="O15" s="40"/>
      <c r="P15" s="41"/>
      <c r="Q15" s="43" t="s">
        <v>393</v>
      </c>
      <c r="R15" s="43" t="s">
        <v>394</v>
      </c>
    </row>
    <row r="16" spans="1:18" ht="16.5" customHeight="1" x14ac:dyDescent="0.2">
      <c r="A16" s="44">
        <v>1</v>
      </c>
      <c r="B16" s="44">
        <v>8131</v>
      </c>
      <c r="C16" s="45" t="s">
        <v>6726</v>
      </c>
      <c r="D16" s="327" t="s">
        <v>6629</v>
      </c>
      <c r="E16" s="390"/>
      <c r="F16" s="47"/>
      <c r="I16" s="55"/>
      <c r="J16" s="49"/>
      <c r="K16" s="50"/>
      <c r="L16" s="83" t="s">
        <v>422</v>
      </c>
      <c r="O16" s="47"/>
      <c r="P16" s="223"/>
      <c r="Q16" s="193">
        <v>128</v>
      </c>
      <c r="R16" s="52" t="s">
        <v>396</v>
      </c>
    </row>
    <row r="17" spans="1:18" ht="16.5" customHeight="1" x14ac:dyDescent="0.2">
      <c r="A17" s="53">
        <v>1</v>
      </c>
      <c r="B17" s="53">
        <v>8132</v>
      </c>
      <c r="C17" s="85" t="s">
        <v>6727</v>
      </c>
      <c r="D17" s="391"/>
      <c r="E17" s="390"/>
      <c r="F17" s="55"/>
      <c r="G17" s="49"/>
      <c r="H17" s="50"/>
      <c r="I17" s="274" t="s">
        <v>397</v>
      </c>
      <c r="J17" s="205" t="s">
        <v>398</v>
      </c>
      <c r="K17" s="58">
        <v>1</v>
      </c>
      <c r="L17" s="239" t="s">
        <v>398</v>
      </c>
      <c r="M17" s="26">
        <v>0.25</v>
      </c>
      <c r="N17" s="353" t="s">
        <v>423</v>
      </c>
      <c r="O17" s="47"/>
      <c r="P17" s="223"/>
      <c r="Q17" s="194">
        <v>128</v>
      </c>
      <c r="R17" s="60"/>
    </row>
    <row r="18" spans="1:18" ht="16.5" customHeight="1" x14ac:dyDescent="0.2">
      <c r="A18" s="53">
        <v>1</v>
      </c>
      <c r="B18" s="44">
        <v>8133</v>
      </c>
      <c r="C18" s="85" t="s">
        <v>6728</v>
      </c>
      <c r="D18" s="391"/>
      <c r="E18" s="390"/>
      <c r="F18" s="329" t="s">
        <v>399</v>
      </c>
      <c r="G18" s="303" t="s">
        <v>398</v>
      </c>
      <c r="H18" s="62">
        <v>0.9</v>
      </c>
      <c r="I18" s="145"/>
      <c r="J18" s="57"/>
      <c r="K18" s="58"/>
      <c r="L18" s="47"/>
      <c r="N18" s="396"/>
      <c r="O18" s="47"/>
      <c r="P18" s="223"/>
      <c r="Q18" s="194">
        <v>115</v>
      </c>
      <c r="R18" s="60"/>
    </row>
    <row r="19" spans="1:18" ht="16.5" customHeight="1" x14ac:dyDescent="0.2">
      <c r="A19" s="53">
        <v>1</v>
      </c>
      <c r="B19" s="53">
        <v>8134</v>
      </c>
      <c r="C19" s="85" t="s">
        <v>6729</v>
      </c>
      <c r="D19" s="246">
        <v>102</v>
      </c>
      <c r="E19" s="235" t="s">
        <v>394</v>
      </c>
      <c r="F19" s="392"/>
      <c r="G19" s="49"/>
      <c r="H19" s="50"/>
      <c r="I19" s="274" t="s">
        <v>397</v>
      </c>
      <c r="J19" s="205" t="s">
        <v>398</v>
      </c>
      <c r="K19" s="58">
        <v>1</v>
      </c>
      <c r="L19" s="47"/>
      <c r="O19" s="47"/>
      <c r="P19" s="223"/>
      <c r="Q19" s="194">
        <v>115</v>
      </c>
      <c r="R19" s="60"/>
    </row>
    <row r="20" spans="1:18" ht="16.5" customHeight="1" x14ac:dyDescent="0.2">
      <c r="A20" s="93"/>
      <c r="B20" s="93"/>
      <c r="C20" s="94"/>
      <c r="Q20" s="196"/>
      <c r="R20" s="97"/>
    </row>
    <row r="21" spans="1:18" ht="16.5" customHeight="1" x14ac:dyDescent="0.2">
      <c r="A21" s="93"/>
      <c r="B21" s="93"/>
      <c r="C21" s="94"/>
      <c r="Q21" s="196"/>
      <c r="R21" s="97"/>
    </row>
    <row r="22" spans="1:18" ht="16.5" customHeight="1" x14ac:dyDescent="0.2">
      <c r="A22" s="93"/>
      <c r="B22" s="98" t="s">
        <v>6716</v>
      </c>
      <c r="C22" s="94"/>
      <c r="D22" s="81"/>
      <c r="Q22" s="196"/>
      <c r="R22" s="97"/>
    </row>
    <row r="23" spans="1:18" ht="16.5" customHeight="1" x14ac:dyDescent="0.2">
      <c r="A23" s="99" t="s">
        <v>386</v>
      </c>
      <c r="B23" s="32"/>
      <c r="C23" s="100" t="s">
        <v>387</v>
      </c>
      <c r="D23" s="34" t="s">
        <v>388</v>
      </c>
      <c r="E23" s="34"/>
      <c r="F23" s="34"/>
      <c r="G23" s="34"/>
      <c r="H23" s="35"/>
      <c r="I23" s="34"/>
      <c r="J23" s="34"/>
      <c r="K23" s="35"/>
      <c r="L23" s="34"/>
      <c r="M23" s="34"/>
      <c r="N23" s="35"/>
      <c r="O23" s="34"/>
      <c r="P23" s="35"/>
      <c r="Q23" s="33" t="s">
        <v>389</v>
      </c>
      <c r="R23" s="33" t="s">
        <v>390</v>
      </c>
    </row>
    <row r="24" spans="1:18" ht="16.5" customHeight="1" x14ac:dyDescent="0.2">
      <c r="A24" s="37" t="s">
        <v>391</v>
      </c>
      <c r="B24" s="37" t="s">
        <v>392</v>
      </c>
      <c r="C24" s="101"/>
      <c r="D24" s="40"/>
      <c r="E24" s="40"/>
      <c r="F24" s="40"/>
      <c r="G24" s="40"/>
      <c r="H24" s="41"/>
      <c r="I24" s="40"/>
      <c r="J24" s="40"/>
      <c r="K24" s="41"/>
      <c r="L24" s="40"/>
      <c r="M24" s="40"/>
      <c r="N24" s="41"/>
      <c r="O24" s="40"/>
      <c r="P24" s="41"/>
      <c r="Q24" s="43" t="s">
        <v>393</v>
      </c>
      <c r="R24" s="43" t="s">
        <v>394</v>
      </c>
    </row>
    <row r="25" spans="1:18" ht="16.5" customHeight="1" x14ac:dyDescent="0.2">
      <c r="A25" s="44">
        <v>1</v>
      </c>
      <c r="B25" s="44">
        <v>8135</v>
      </c>
      <c r="C25" s="45" t="s">
        <v>6730</v>
      </c>
      <c r="D25" s="327" t="s">
        <v>6634</v>
      </c>
      <c r="E25" s="390"/>
      <c r="F25" s="47"/>
      <c r="I25" s="55"/>
      <c r="J25" s="49"/>
      <c r="K25" s="50"/>
      <c r="L25" s="102" t="s">
        <v>429</v>
      </c>
      <c r="O25" s="47"/>
      <c r="P25" s="223"/>
      <c r="Q25" s="193">
        <v>128</v>
      </c>
      <c r="R25" s="52" t="s">
        <v>396</v>
      </c>
    </row>
    <row r="26" spans="1:18" ht="16.5" customHeight="1" x14ac:dyDescent="0.2">
      <c r="A26" s="53">
        <v>1</v>
      </c>
      <c r="B26" s="53">
        <v>8136</v>
      </c>
      <c r="C26" s="85" t="s">
        <v>6731</v>
      </c>
      <c r="D26" s="391"/>
      <c r="E26" s="390"/>
      <c r="F26" s="55"/>
      <c r="G26" s="49"/>
      <c r="H26" s="50"/>
      <c r="I26" s="274" t="s">
        <v>397</v>
      </c>
      <c r="J26" s="205" t="s">
        <v>398</v>
      </c>
      <c r="K26" s="58">
        <v>1</v>
      </c>
      <c r="L26" s="239" t="s">
        <v>398</v>
      </c>
      <c r="M26" s="26">
        <v>0.25</v>
      </c>
      <c r="N26" s="353" t="s">
        <v>423</v>
      </c>
      <c r="O26" s="47"/>
      <c r="P26" s="223"/>
      <c r="Q26" s="194">
        <v>128</v>
      </c>
      <c r="R26" s="60"/>
    </row>
    <row r="27" spans="1:18" ht="16.5" customHeight="1" x14ac:dyDescent="0.2">
      <c r="A27" s="53">
        <v>1</v>
      </c>
      <c r="B27" s="44">
        <v>8137</v>
      </c>
      <c r="C27" s="85" t="s">
        <v>6732</v>
      </c>
      <c r="D27" s="391"/>
      <c r="E27" s="390"/>
      <c r="F27" s="329" t="s">
        <v>399</v>
      </c>
      <c r="G27" s="303" t="s">
        <v>398</v>
      </c>
      <c r="H27" s="62">
        <v>0.9</v>
      </c>
      <c r="I27" s="145"/>
      <c r="J27" s="57"/>
      <c r="K27" s="58"/>
      <c r="L27" s="47"/>
      <c r="N27" s="396"/>
      <c r="O27" s="47"/>
      <c r="P27" s="223"/>
      <c r="Q27" s="194">
        <v>115</v>
      </c>
      <c r="R27" s="60"/>
    </row>
    <row r="28" spans="1:18" ht="16.5" customHeight="1" x14ac:dyDescent="0.2">
      <c r="A28" s="53">
        <v>1</v>
      </c>
      <c r="B28" s="53">
        <v>8138</v>
      </c>
      <c r="C28" s="85" t="s">
        <v>6733</v>
      </c>
      <c r="D28" s="246">
        <v>102</v>
      </c>
      <c r="E28" s="235" t="s">
        <v>394</v>
      </c>
      <c r="F28" s="411"/>
      <c r="G28" s="49"/>
      <c r="H28" s="50"/>
      <c r="I28" s="274" t="s">
        <v>397</v>
      </c>
      <c r="J28" s="205" t="s">
        <v>398</v>
      </c>
      <c r="K28" s="58">
        <v>1</v>
      </c>
      <c r="L28" s="47"/>
      <c r="O28" s="47"/>
      <c r="P28" s="223"/>
      <c r="Q28" s="194">
        <v>115</v>
      </c>
      <c r="R28" s="60"/>
    </row>
    <row r="29" spans="1:18" ht="16.5" customHeight="1" x14ac:dyDescent="0.2">
      <c r="A29" s="93"/>
      <c r="B29" s="93"/>
      <c r="C29" s="94"/>
      <c r="Q29" s="196"/>
      <c r="R29" s="97"/>
    </row>
    <row r="30" spans="1:18" ht="16.5" customHeight="1" x14ac:dyDescent="0.2">
      <c r="A30" s="93"/>
      <c r="B30" s="93"/>
      <c r="C30" s="94"/>
      <c r="Q30" s="196"/>
      <c r="R30" s="97"/>
    </row>
    <row r="31" spans="1:18" ht="16.5" customHeight="1" x14ac:dyDescent="0.2">
      <c r="A31" s="93"/>
      <c r="B31" s="98" t="s">
        <v>6717</v>
      </c>
      <c r="C31" s="94"/>
      <c r="D31" s="81"/>
      <c r="Q31" s="196"/>
      <c r="R31" s="97"/>
    </row>
    <row r="32" spans="1:18" ht="16.5" customHeight="1" x14ac:dyDescent="0.2">
      <c r="A32" s="99" t="s">
        <v>386</v>
      </c>
      <c r="B32" s="32"/>
      <c r="C32" s="100" t="s">
        <v>387</v>
      </c>
      <c r="D32" s="34" t="s">
        <v>388</v>
      </c>
      <c r="E32" s="34"/>
      <c r="F32" s="34"/>
      <c r="G32" s="34"/>
      <c r="H32" s="35"/>
      <c r="I32" s="34"/>
      <c r="J32" s="34"/>
      <c r="K32" s="35"/>
      <c r="L32" s="34"/>
      <c r="M32" s="34"/>
      <c r="N32" s="35"/>
      <c r="O32" s="34"/>
      <c r="P32" s="35"/>
      <c r="Q32" s="33" t="s">
        <v>389</v>
      </c>
      <c r="R32" s="33" t="s">
        <v>390</v>
      </c>
    </row>
    <row r="33" spans="1:18" ht="16.5" customHeight="1" x14ac:dyDescent="0.2">
      <c r="A33" s="37" t="s">
        <v>391</v>
      </c>
      <c r="B33" s="37" t="s">
        <v>392</v>
      </c>
      <c r="C33" s="101"/>
      <c r="D33" s="40"/>
      <c r="E33" s="40"/>
      <c r="F33" s="40"/>
      <c r="G33" s="40"/>
      <c r="H33" s="41"/>
      <c r="I33" s="40"/>
      <c r="J33" s="40"/>
      <c r="K33" s="41"/>
      <c r="L33" s="40"/>
      <c r="M33" s="40"/>
      <c r="N33" s="41"/>
      <c r="O33" s="40"/>
      <c r="P33" s="41"/>
      <c r="Q33" s="43" t="s">
        <v>393</v>
      </c>
      <c r="R33" s="43" t="s">
        <v>394</v>
      </c>
    </row>
    <row r="34" spans="1:18" ht="16.5" customHeight="1" x14ac:dyDescent="0.2">
      <c r="A34" s="44">
        <v>1</v>
      </c>
      <c r="B34" s="44">
        <v>8139</v>
      </c>
      <c r="C34" s="45" t="s">
        <v>6734</v>
      </c>
      <c r="D34" s="327" t="s">
        <v>6639</v>
      </c>
      <c r="E34" s="390"/>
      <c r="F34" s="47"/>
      <c r="I34" s="55"/>
      <c r="J34" s="49"/>
      <c r="K34" s="50"/>
      <c r="L34" s="102" t="s">
        <v>439</v>
      </c>
      <c r="O34" s="47"/>
      <c r="P34" s="223"/>
      <c r="Q34" s="193">
        <v>153</v>
      </c>
      <c r="R34" s="52" t="s">
        <v>396</v>
      </c>
    </row>
    <row r="35" spans="1:18" ht="16.5" customHeight="1" x14ac:dyDescent="0.2">
      <c r="A35" s="53">
        <v>1</v>
      </c>
      <c r="B35" s="53">
        <v>8140</v>
      </c>
      <c r="C35" s="85" t="s">
        <v>6735</v>
      </c>
      <c r="D35" s="391"/>
      <c r="E35" s="390"/>
      <c r="F35" s="55"/>
      <c r="G35" s="49"/>
      <c r="H35" s="50"/>
      <c r="I35" s="274" t="s">
        <v>397</v>
      </c>
      <c r="J35" s="205" t="s">
        <v>398</v>
      </c>
      <c r="K35" s="58">
        <v>1</v>
      </c>
      <c r="L35" s="239" t="s">
        <v>398</v>
      </c>
      <c r="M35" s="26">
        <v>0.5</v>
      </c>
      <c r="N35" s="353" t="s">
        <v>423</v>
      </c>
      <c r="O35" s="47"/>
      <c r="P35" s="223"/>
      <c r="Q35" s="194">
        <v>153</v>
      </c>
      <c r="R35" s="60"/>
    </row>
    <row r="36" spans="1:18" ht="16.5" customHeight="1" x14ac:dyDescent="0.2">
      <c r="A36" s="53">
        <v>1</v>
      </c>
      <c r="B36" s="53">
        <v>8141</v>
      </c>
      <c r="C36" s="85" t="s">
        <v>6736</v>
      </c>
      <c r="D36" s="391"/>
      <c r="E36" s="390"/>
      <c r="F36" s="329" t="s">
        <v>399</v>
      </c>
      <c r="G36" s="303" t="s">
        <v>398</v>
      </c>
      <c r="H36" s="62">
        <v>0.9</v>
      </c>
      <c r="I36" s="145"/>
      <c r="J36" s="57"/>
      <c r="K36" s="58"/>
      <c r="L36" s="47"/>
      <c r="N36" s="396"/>
      <c r="O36" s="47"/>
      <c r="P36" s="223"/>
      <c r="Q36" s="194">
        <v>138</v>
      </c>
      <c r="R36" s="60"/>
    </row>
    <row r="37" spans="1:18" ht="16.5" customHeight="1" x14ac:dyDescent="0.2">
      <c r="A37" s="53">
        <v>1</v>
      </c>
      <c r="B37" s="53">
        <v>8142</v>
      </c>
      <c r="C37" s="85" t="s">
        <v>6737</v>
      </c>
      <c r="D37" s="246">
        <v>102</v>
      </c>
      <c r="E37" s="235" t="s">
        <v>394</v>
      </c>
      <c r="F37" s="392"/>
      <c r="G37" s="49"/>
      <c r="H37" s="50"/>
      <c r="I37" s="274" t="s">
        <v>397</v>
      </c>
      <c r="J37" s="205" t="s">
        <v>398</v>
      </c>
      <c r="K37" s="58">
        <v>1</v>
      </c>
      <c r="L37" s="47"/>
      <c r="O37" s="47"/>
      <c r="P37" s="223"/>
      <c r="Q37" s="194">
        <v>138</v>
      </c>
      <c r="R37" s="60"/>
    </row>
    <row r="38" spans="1:18" ht="16.5" customHeight="1" x14ac:dyDescent="0.2"/>
    <row r="39" spans="1:18" ht="16.5" customHeight="1" x14ac:dyDescent="0.2"/>
  </sheetData>
  <mergeCells count="11">
    <mergeCell ref="D34:E36"/>
    <mergeCell ref="N35:N36"/>
    <mergeCell ref="F36:F37"/>
    <mergeCell ref="D25:E27"/>
    <mergeCell ref="N26:N27"/>
    <mergeCell ref="F27:F28"/>
    <mergeCell ref="D7:E9"/>
    <mergeCell ref="F9:F10"/>
    <mergeCell ref="D16:E18"/>
    <mergeCell ref="N17:N18"/>
    <mergeCell ref="F18:F19"/>
  </mergeCells>
  <phoneticPr fontId="1"/>
  <printOptions horizontalCentered="1"/>
  <pageMargins left="0.70866141732283472" right="0.70866141732283472" top="0.74803149606299213" bottom="0.74803149606299213" header="0.31496062992125984" footer="0.31496062992125984"/>
  <pageSetup paperSize="9" scale="60" fitToHeight="0" orientation="portrait" verticalDpi="0" r:id="rId1"/>
  <headerFooter>
    <oddFooter>&amp;C&amp;"ＭＳ Ｐゴシック"&amp;14&amp;P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4:R29"/>
  <sheetViews>
    <sheetView view="pageBreakPreview" zoomScale="60" zoomScaleNormal="100" workbookViewId="0">
      <selection activeCell="I3" sqref="I3"/>
    </sheetView>
  </sheetViews>
  <sheetFormatPr defaultColWidth="8.88671875" defaultRowHeight="14.4" x14ac:dyDescent="0.2"/>
  <cols>
    <col min="1" max="1" width="4.6640625" style="22" customWidth="1"/>
    <col min="2" max="2" width="7.6640625" style="22" customWidth="1"/>
    <col min="3" max="3" width="33.33203125" style="23" bestFit="1" customWidth="1"/>
    <col min="4" max="4" width="4.88671875" style="23" customWidth="1"/>
    <col min="5" max="5" width="4.88671875" style="25" customWidth="1"/>
    <col min="6" max="6" width="4.109375" style="25" customWidth="1"/>
    <col min="7" max="7" width="4.44140625" style="25" bestFit="1" customWidth="1"/>
    <col min="8" max="8" width="26" style="25" bestFit="1" customWidth="1"/>
    <col min="9" max="9" width="2.44140625" style="25" customWidth="1"/>
    <col min="10" max="10" width="5.44140625" style="26" bestFit="1" customWidth="1"/>
    <col min="11" max="11" width="2.44140625" style="25" customWidth="1"/>
    <col min="12" max="12" width="3.88671875" style="25" customWidth="1"/>
    <col min="13" max="13" width="7" style="305" customWidth="1"/>
    <col min="14" max="14" width="17.88671875" style="25" customWidth="1"/>
    <col min="15" max="15" width="2.44140625" style="228" customWidth="1"/>
    <col min="16" max="16" width="4.44140625" style="26" bestFit="1" customWidth="1"/>
    <col min="17" max="17" width="7.109375" style="192" customWidth="1"/>
    <col min="18" max="18" width="8.6640625" style="29" customWidth="1"/>
    <col min="19" max="16384" width="8.88671875" style="25"/>
  </cols>
  <sheetData>
    <row r="4" spans="1:18" ht="16.2" x14ac:dyDescent="0.2">
      <c r="B4" s="30" t="s">
        <v>6718</v>
      </c>
      <c r="D4" s="81"/>
    </row>
    <row r="5" spans="1:18" ht="12" x14ac:dyDescent="0.2">
      <c r="A5" s="31" t="s">
        <v>386</v>
      </c>
      <c r="B5" s="32"/>
      <c r="C5" s="33" t="s">
        <v>387</v>
      </c>
      <c r="D5" s="34" t="s">
        <v>388</v>
      </c>
      <c r="E5" s="34"/>
      <c r="F5" s="34"/>
      <c r="G5" s="34"/>
      <c r="H5" s="34"/>
      <c r="I5" s="34"/>
      <c r="J5" s="35"/>
      <c r="K5" s="34"/>
      <c r="L5" s="34"/>
      <c r="M5" s="306"/>
      <c r="N5" s="34"/>
      <c r="O5" s="34"/>
      <c r="P5" s="35"/>
      <c r="Q5" s="33" t="s">
        <v>389</v>
      </c>
      <c r="R5" s="33" t="s">
        <v>390</v>
      </c>
    </row>
    <row r="6" spans="1:18" ht="12" x14ac:dyDescent="0.2">
      <c r="A6" s="37" t="s">
        <v>391</v>
      </c>
      <c r="B6" s="37" t="s">
        <v>392</v>
      </c>
      <c r="C6" s="38"/>
      <c r="D6" s="40"/>
      <c r="E6" s="40"/>
      <c r="F6" s="40"/>
      <c r="G6" s="40"/>
      <c r="H6" s="40"/>
      <c r="I6" s="40"/>
      <c r="J6" s="41"/>
      <c r="K6" s="40"/>
      <c r="L6" s="40"/>
      <c r="M6" s="307"/>
      <c r="N6" s="40"/>
      <c r="O6" s="201"/>
      <c r="P6" s="41"/>
      <c r="Q6" s="43" t="s">
        <v>393</v>
      </c>
      <c r="R6" s="43" t="s">
        <v>394</v>
      </c>
    </row>
    <row r="7" spans="1:18" ht="14.4" customHeight="1" x14ac:dyDescent="0.2">
      <c r="A7" s="53">
        <v>1</v>
      </c>
      <c r="B7" s="53">
        <v>9609</v>
      </c>
      <c r="C7" s="85" t="s">
        <v>6738</v>
      </c>
      <c r="D7" s="325" t="s">
        <v>6644</v>
      </c>
      <c r="E7" s="326"/>
      <c r="F7" s="325"/>
      <c r="G7" s="326"/>
      <c r="H7" s="145"/>
      <c r="I7" s="57"/>
      <c r="J7" s="58"/>
      <c r="K7" s="77"/>
      <c r="L7" s="61"/>
      <c r="M7" s="308"/>
      <c r="N7" s="61"/>
      <c r="O7" s="231"/>
      <c r="P7" s="62"/>
      <c r="Q7" s="194">
        <v>92</v>
      </c>
      <c r="R7" s="130" t="s">
        <v>396</v>
      </c>
    </row>
    <row r="8" spans="1:18" x14ac:dyDescent="0.2">
      <c r="A8" s="53">
        <v>1</v>
      </c>
      <c r="B8" s="53">
        <v>9610</v>
      </c>
      <c r="C8" s="85" t="s">
        <v>6739</v>
      </c>
      <c r="D8" s="327"/>
      <c r="E8" s="328"/>
      <c r="F8" s="327"/>
      <c r="G8" s="328"/>
      <c r="H8" s="274" t="s">
        <v>397</v>
      </c>
      <c r="I8" s="232" t="s">
        <v>398</v>
      </c>
      <c r="J8" s="58">
        <v>1</v>
      </c>
      <c r="K8" s="47"/>
      <c r="M8" s="309"/>
      <c r="N8" s="49"/>
      <c r="O8" s="229"/>
      <c r="P8" s="50"/>
      <c r="Q8" s="194">
        <v>92</v>
      </c>
      <c r="R8" s="60"/>
    </row>
    <row r="9" spans="1:18" x14ac:dyDescent="0.2">
      <c r="A9" s="93"/>
      <c r="B9" s="93"/>
      <c r="C9" s="94"/>
      <c r="Q9" s="196"/>
      <c r="R9" s="97"/>
    </row>
    <row r="10" spans="1:18" x14ac:dyDescent="0.2">
      <c r="A10" s="93"/>
      <c r="B10" s="93"/>
      <c r="C10" s="94"/>
      <c r="Q10" s="196"/>
      <c r="R10" s="97"/>
    </row>
    <row r="11" spans="1:18" ht="16.2" x14ac:dyDescent="0.2">
      <c r="A11" s="93"/>
      <c r="B11" s="98" t="s">
        <v>6719</v>
      </c>
      <c r="C11" s="94"/>
      <c r="D11" s="81"/>
      <c r="Q11" s="196"/>
      <c r="R11" s="97"/>
    </row>
    <row r="12" spans="1:18" ht="12" x14ac:dyDescent="0.2">
      <c r="A12" s="99" t="s">
        <v>386</v>
      </c>
      <c r="B12" s="32"/>
      <c r="C12" s="100" t="s">
        <v>387</v>
      </c>
      <c r="D12" s="34" t="s">
        <v>388</v>
      </c>
      <c r="E12" s="34"/>
      <c r="F12" s="34"/>
      <c r="G12" s="34"/>
      <c r="H12" s="34"/>
      <c r="I12" s="34"/>
      <c r="J12" s="35"/>
      <c r="K12" s="34"/>
      <c r="L12" s="34"/>
      <c r="M12" s="306"/>
      <c r="N12" s="34"/>
      <c r="O12" s="34"/>
      <c r="P12" s="35"/>
      <c r="Q12" s="33" t="s">
        <v>389</v>
      </c>
      <c r="R12" s="33" t="s">
        <v>390</v>
      </c>
    </row>
    <row r="13" spans="1:18" ht="12" x14ac:dyDescent="0.2">
      <c r="A13" s="37" t="s">
        <v>391</v>
      </c>
      <c r="B13" s="37" t="s">
        <v>392</v>
      </c>
      <c r="C13" s="101"/>
      <c r="D13" s="40"/>
      <c r="E13" s="40"/>
      <c r="F13" s="40"/>
      <c r="G13" s="40"/>
      <c r="H13" s="40"/>
      <c r="I13" s="40"/>
      <c r="J13" s="41"/>
      <c r="K13" s="40"/>
      <c r="L13" s="40"/>
      <c r="M13" s="307"/>
      <c r="N13" s="40"/>
      <c r="O13" s="201"/>
      <c r="P13" s="41"/>
      <c r="Q13" s="43" t="s">
        <v>393</v>
      </c>
      <c r="R13" s="43" t="s">
        <v>394</v>
      </c>
    </row>
    <row r="14" spans="1:18" ht="14.4" customHeight="1" x14ac:dyDescent="0.2">
      <c r="A14" s="53">
        <v>1</v>
      </c>
      <c r="B14" s="53">
        <v>9611</v>
      </c>
      <c r="C14" s="85" t="s">
        <v>6740</v>
      </c>
      <c r="D14" s="325" t="s">
        <v>6647</v>
      </c>
      <c r="E14" s="326"/>
      <c r="F14" s="325"/>
      <c r="G14" s="326"/>
      <c r="H14" s="145"/>
      <c r="I14" s="57"/>
      <c r="J14" s="58"/>
      <c r="K14" s="115" t="s">
        <v>422</v>
      </c>
      <c r="L14" s="61"/>
      <c r="M14" s="310"/>
      <c r="N14" s="77"/>
      <c r="O14" s="231"/>
      <c r="P14" s="234"/>
      <c r="Q14" s="194">
        <v>115</v>
      </c>
      <c r="R14" s="130" t="s">
        <v>396</v>
      </c>
    </row>
    <row r="15" spans="1:18" ht="14.4" customHeight="1" x14ac:dyDescent="0.2">
      <c r="A15" s="53">
        <v>1</v>
      </c>
      <c r="B15" s="53">
        <v>9612</v>
      </c>
      <c r="C15" s="85" t="s">
        <v>6741</v>
      </c>
      <c r="D15" s="327"/>
      <c r="E15" s="328"/>
      <c r="F15" s="327"/>
      <c r="G15" s="328"/>
      <c r="H15" s="274" t="s">
        <v>397</v>
      </c>
      <c r="I15" s="232" t="s">
        <v>398</v>
      </c>
      <c r="J15" s="58">
        <v>1</v>
      </c>
      <c r="K15" s="239" t="s">
        <v>398</v>
      </c>
      <c r="L15" s="26">
        <v>0.25</v>
      </c>
      <c r="M15" s="311" t="s">
        <v>423</v>
      </c>
      <c r="N15" s="55"/>
      <c r="O15" s="229"/>
      <c r="P15" s="230"/>
      <c r="Q15" s="194">
        <v>115</v>
      </c>
      <c r="R15" s="60"/>
    </row>
    <row r="16" spans="1:18" x14ac:dyDescent="0.2">
      <c r="A16" s="93"/>
      <c r="B16" s="93"/>
      <c r="C16" s="94"/>
      <c r="Q16" s="196"/>
      <c r="R16" s="97"/>
    </row>
    <row r="17" spans="1:18" x14ac:dyDescent="0.2">
      <c r="A17" s="93"/>
      <c r="B17" s="93"/>
      <c r="C17" s="94"/>
      <c r="Q17" s="196"/>
      <c r="R17" s="97"/>
    </row>
    <row r="18" spans="1:18" ht="16.2" x14ac:dyDescent="0.2">
      <c r="A18" s="93"/>
      <c r="B18" s="98" t="s">
        <v>6720</v>
      </c>
      <c r="C18" s="94"/>
      <c r="D18" s="81"/>
      <c r="Q18" s="196"/>
      <c r="R18" s="97"/>
    </row>
    <row r="19" spans="1:18" ht="12" x14ac:dyDescent="0.2">
      <c r="A19" s="99" t="s">
        <v>386</v>
      </c>
      <c r="B19" s="32"/>
      <c r="C19" s="100" t="s">
        <v>387</v>
      </c>
      <c r="D19" s="34" t="s">
        <v>388</v>
      </c>
      <c r="E19" s="34"/>
      <c r="F19" s="34"/>
      <c r="G19" s="34"/>
      <c r="H19" s="34"/>
      <c r="I19" s="34"/>
      <c r="J19" s="35"/>
      <c r="K19" s="34"/>
      <c r="L19" s="34"/>
      <c r="M19" s="306"/>
      <c r="N19" s="34"/>
      <c r="O19" s="82"/>
      <c r="P19" s="35"/>
      <c r="Q19" s="33" t="s">
        <v>389</v>
      </c>
      <c r="R19" s="33" t="s">
        <v>390</v>
      </c>
    </row>
    <row r="20" spans="1:18" ht="12" x14ac:dyDescent="0.2">
      <c r="A20" s="37" t="s">
        <v>391</v>
      </c>
      <c r="B20" s="37" t="s">
        <v>392</v>
      </c>
      <c r="C20" s="101"/>
      <c r="D20" s="40"/>
      <c r="E20" s="40"/>
      <c r="F20" s="40"/>
      <c r="G20" s="40"/>
      <c r="H20" s="40"/>
      <c r="I20" s="40"/>
      <c r="J20" s="41"/>
      <c r="K20" s="40"/>
      <c r="L20" s="40"/>
      <c r="M20" s="307"/>
      <c r="N20" s="40"/>
      <c r="O20" s="201"/>
      <c r="P20" s="41"/>
      <c r="Q20" s="43" t="s">
        <v>393</v>
      </c>
      <c r="R20" s="43" t="s">
        <v>394</v>
      </c>
    </row>
    <row r="21" spans="1:18" ht="14.4" customHeight="1" x14ac:dyDescent="0.2">
      <c r="A21" s="53">
        <v>1</v>
      </c>
      <c r="B21" s="53">
        <v>9613</v>
      </c>
      <c r="C21" s="85" t="s">
        <v>6742</v>
      </c>
      <c r="D21" s="325" t="s">
        <v>6650</v>
      </c>
      <c r="E21" s="326"/>
      <c r="F21" s="325"/>
      <c r="G21" s="326"/>
      <c r="H21" s="145"/>
      <c r="I21" s="57"/>
      <c r="J21" s="58"/>
      <c r="K21" s="117" t="s">
        <v>429</v>
      </c>
      <c r="L21" s="61"/>
      <c r="M21" s="310"/>
      <c r="N21" s="77"/>
      <c r="O21" s="231"/>
      <c r="P21" s="234"/>
      <c r="Q21" s="194">
        <v>115</v>
      </c>
      <c r="R21" s="130" t="s">
        <v>396</v>
      </c>
    </row>
    <row r="22" spans="1:18" ht="14.4" customHeight="1" x14ac:dyDescent="0.2">
      <c r="A22" s="53">
        <v>1</v>
      </c>
      <c r="B22" s="53">
        <v>9614</v>
      </c>
      <c r="C22" s="85" t="s">
        <v>6743</v>
      </c>
      <c r="D22" s="327"/>
      <c r="E22" s="328"/>
      <c r="F22" s="327"/>
      <c r="G22" s="328"/>
      <c r="H22" s="274" t="s">
        <v>397</v>
      </c>
      <c r="I22" s="232" t="s">
        <v>398</v>
      </c>
      <c r="J22" s="58">
        <v>1</v>
      </c>
      <c r="K22" s="239" t="s">
        <v>398</v>
      </c>
      <c r="L22" s="26">
        <v>0.25</v>
      </c>
      <c r="M22" s="311" t="s">
        <v>423</v>
      </c>
      <c r="N22" s="55"/>
      <c r="O22" s="229"/>
      <c r="P22" s="230"/>
      <c r="Q22" s="194">
        <v>115</v>
      </c>
      <c r="R22" s="60"/>
    </row>
    <row r="23" spans="1:18" x14ac:dyDescent="0.2">
      <c r="A23" s="93"/>
      <c r="B23" s="93"/>
      <c r="C23" s="94"/>
      <c r="Q23" s="196"/>
      <c r="R23" s="97"/>
    </row>
    <row r="24" spans="1:18" x14ac:dyDescent="0.2">
      <c r="A24" s="93"/>
      <c r="B24" s="93"/>
      <c r="C24" s="94"/>
      <c r="Q24" s="196"/>
      <c r="R24" s="97"/>
    </row>
    <row r="25" spans="1:18" ht="16.2" x14ac:dyDescent="0.2">
      <c r="A25" s="93"/>
      <c r="B25" s="98" t="s">
        <v>6721</v>
      </c>
      <c r="C25" s="94"/>
      <c r="D25" s="81"/>
      <c r="Q25" s="196"/>
      <c r="R25" s="97"/>
    </row>
    <row r="26" spans="1:18" ht="12" x14ac:dyDescent="0.2">
      <c r="A26" s="99" t="s">
        <v>386</v>
      </c>
      <c r="B26" s="32"/>
      <c r="C26" s="100" t="s">
        <v>387</v>
      </c>
      <c r="D26" s="34" t="s">
        <v>388</v>
      </c>
      <c r="E26" s="34"/>
      <c r="F26" s="34"/>
      <c r="G26" s="34"/>
      <c r="H26" s="34"/>
      <c r="I26" s="34"/>
      <c r="J26" s="35"/>
      <c r="K26" s="34"/>
      <c r="L26" s="34"/>
      <c r="M26" s="306"/>
      <c r="N26" s="34"/>
      <c r="O26" s="34"/>
      <c r="P26" s="35"/>
      <c r="Q26" s="33" t="s">
        <v>389</v>
      </c>
      <c r="R26" s="33" t="s">
        <v>390</v>
      </c>
    </row>
    <row r="27" spans="1:18" ht="12" x14ac:dyDescent="0.2">
      <c r="A27" s="37" t="s">
        <v>391</v>
      </c>
      <c r="B27" s="37" t="s">
        <v>392</v>
      </c>
      <c r="C27" s="101"/>
      <c r="D27" s="40"/>
      <c r="E27" s="40"/>
      <c r="F27" s="40"/>
      <c r="G27" s="40"/>
      <c r="H27" s="40"/>
      <c r="I27" s="40"/>
      <c r="J27" s="41"/>
      <c r="K27" s="40"/>
      <c r="L27" s="40"/>
      <c r="M27" s="307"/>
      <c r="N27" s="40"/>
      <c r="O27" s="201"/>
      <c r="P27" s="41"/>
      <c r="Q27" s="43" t="s">
        <v>393</v>
      </c>
      <c r="R27" s="43" t="s">
        <v>394</v>
      </c>
    </row>
    <row r="28" spans="1:18" ht="14.4" customHeight="1" x14ac:dyDescent="0.2">
      <c r="A28" s="53">
        <v>1</v>
      </c>
      <c r="B28" s="53">
        <v>9615</v>
      </c>
      <c r="C28" s="85" t="s">
        <v>6744</v>
      </c>
      <c r="D28" s="325" t="s">
        <v>6653</v>
      </c>
      <c r="E28" s="326"/>
      <c r="F28" s="325"/>
      <c r="G28" s="326"/>
      <c r="H28" s="145"/>
      <c r="I28" s="57"/>
      <c r="J28" s="58"/>
      <c r="K28" s="117" t="s">
        <v>439</v>
      </c>
      <c r="L28" s="61"/>
      <c r="M28" s="310"/>
      <c r="N28" s="77"/>
      <c r="O28" s="231"/>
      <c r="P28" s="234"/>
      <c r="Q28" s="194">
        <v>138</v>
      </c>
      <c r="R28" s="130" t="s">
        <v>396</v>
      </c>
    </row>
    <row r="29" spans="1:18" ht="14.4" customHeight="1" x14ac:dyDescent="0.2">
      <c r="A29" s="53">
        <v>1</v>
      </c>
      <c r="B29" s="53">
        <v>9616</v>
      </c>
      <c r="C29" s="85" t="s">
        <v>6745</v>
      </c>
      <c r="D29" s="327"/>
      <c r="E29" s="328"/>
      <c r="F29" s="327"/>
      <c r="G29" s="328"/>
      <c r="H29" s="274" t="s">
        <v>397</v>
      </c>
      <c r="I29" s="232" t="s">
        <v>398</v>
      </c>
      <c r="J29" s="58">
        <v>1</v>
      </c>
      <c r="K29" s="239" t="s">
        <v>398</v>
      </c>
      <c r="L29" s="26">
        <v>0.5</v>
      </c>
      <c r="M29" s="311" t="s">
        <v>423</v>
      </c>
      <c r="N29" s="55"/>
      <c r="O29" s="229"/>
      <c r="P29" s="230"/>
      <c r="Q29" s="194">
        <v>138</v>
      </c>
      <c r="R29" s="60"/>
    </row>
  </sheetData>
  <mergeCells count="8">
    <mergeCell ref="D21:E22"/>
    <mergeCell ref="F21:G22"/>
    <mergeCell ref="D28:E29"/>
    <mergeCell ref="F28:G29"/>
    <mergeCell ref="D7:E8"/>
    <mergeCell ref="F7:G8"/>
    <mergeCell ref="D14:E15"/>
    <mergeCell ref="F14:G15"/>
  </mergeCells>
  <phoneticPr fontId="1"/>
  <printOptions horizontalCentered="1"/>
  <pageMargins left="0.70866141732283472" right="0.70866141732283472" top="0.74803149606299213" bottom="0.74803149606299213" header="0.31496062992125984" footer="0.31496062992125984"/>
  <pageSetup paperSize="9" scale="58" fitToHeight="0" orientation="portrait" verticalDpi="0" r:id="rId1"/>
  <headerFooter>
    <oddFooter>&amp;C&amp;"ＭＳ Ｐゴシック"&amp;14&amp;P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12"/>
  <sheetViews>
    <sheetView view="pageBreakPreview" zoomScale="115" zoomScaleNormal="100" zoomScaleSheetLayoutView="115" workbookViewId="0">
      <selection activeCell="I3" sqref="I3"/>
    </sheetView>
  </sheetViews>
  <sheetFormatPr defaultColWidth="8.88671875" defaultRowHeight="14.4" x14ac:dyDescent="0.2"/>
  <cols>
    <col min="1" max="1" width="4.6640625" style="22" customWidth="1"/>
    <col min="2" max="2" width="7.6640625" style="22" customWidth="1"/>
    <col min="3" max="3" width="29.6640625" style="23" customWidth="1"/>
    <col min="4" max="4" width="11.109375" style="23" customWidth="1"/>
    <col min="5" max="5" width="7.6640625" style="26" customWidth="1"/>
    <col min="6" max="6" width="10.6640625" style="25" customWidth="1"/>
    <col min="7" max="8" width="22.6640625" style="25" customWidth="1"/>
    <col min="9" max="9" width="20.6640625" style="25" customWidth="1"/>
    <col min="10" max="10" width="4.44140625" style="26" customWidth="1"/>
    <col min="11" max="11" width="8.21875" style="25" customWidth="1"/>
    <col min="12" max="12" width="7.109375" style="192" customWidth="1"/>
    <col min="13" max="13" width="8.6640625" style="29" customWidth="1"/>
    <col min="14" max="16384" width="8.88671875" style="25"/>
  </cols>
  <sheetData>
    <row r="1" spans="1:13" ht="17.100000000000001" customHeight="1" x14ac:dyDescent="0.2"/>
    <row r="2" spans="1:13" ht="17.100000000000001" customHeight="1" x14ac:dyDescent="0.2"/>
    <row r="3" spans="1:13" ht="17.100000000000001" customHeight="1" x14ac:dyDescent="0.2"/>
    <row r="4" spans="1:13" ht="17.100000000000001" customHeight="1" x14ac:dyDescent="0.2">
      <c r="A4" s="313" t="s">
        <v>6747</v>
      </c>
      <c r="B4" s="30"/>
      <c r="D4" s="81"/>
    </row>
    <row r="5" spans="1:13" ht="16.5" customHeight="1" x14ac:dyDescent="0.2">
      <c r="A5" s="276" t="s">
        <v>2561</v>
      </c>
      <c r="B5" s="277"/>
      <c r="C5" s="278" t="s">
        <v>2562</v>
      </c>
      <c r="D5" s="413" t="s">
        <v>2563</v>
      </c>
      <c r="E5" s="414"/>
      <c r="F5" s="414"/>
      <c r="G5" s="414"/>
      <c r="H5" s="414"/>
      <c r="I5" s="414"/>
      <c r="J5" s="414"/>
      <c r="K5" s="415"/>
      <c r="L5" s="279" t="s">
        <v>2564</v>
      </c>
      <c r="M5" s="279" t="s">
        <v>2565</v>
      </c>
    </row>
    <row r="6" spans="1:13" ht="16.5" customHeight="1" x14ac:dyDescent="0.2">
      <c r="A6" s="280" t="s">
        <v>2566</v>
      </c>
      <c r="B6" s="281" t="s">
        <v>2567</v>
      </c>
      <c r="C6" s="282"/>
      <c r="D6" s="283"/>
      <c r="E6" s="284"/>
      <c r="F6" s="284"/>
      <c r="G6" s="284"/>
      <c r="H6" s="284"/>
      <c r="I6" s="49"/>
      <c r="J6" s="284"/>
      <c r="K6" s="284"/>
      <c r="L6" s="285" t="s">
        <v>393</v>
      </c>
      <c r="M6" s="286" t="s">
        <v>394</v>
      </c>
    </row>
    <row r="7" spans="1:13" ht="16.5" customHeight="1" x14ac:dyDescent="0.2">
      <c r="A7" s="290">
        <v>1</v>
      </c>
      <c r="B7" s="291">
        <v>5010</v>
      </c>
      <c r="C7" s="294" t="s">
        <v>6713</v>
      </c>
      <c r="D7" s="416" t="s">
        <v>2570</v>
      </c>
      <c r="E7" s="417"/>
      <c r="F7" s="289" t="s">
        <v>2569</v>
      </c>
      <c r="G7" s="287"/>
      <c r="H7" s="287"/>
      <c r="I7" s="57"/>
      <c r="J7" s="295">
        <v>150</v>
      </c>
      <c r="K7" s="288" t="s">
        <v>2568</v>
      </c>
      <c r="L7" s="292">
        <f t="shared" ref="L7" si="0">ROUND(J7,0)</f>
        <v>150</v>
      </c>
      <c r="M7" s="293"/>
    </row>
    <row r="8" spans="1:13" ht="16.5" customHeight="1" x14ac:dyDescent="0.2">
      <c r="A8" s="314"/>
      <c r="B8" s="314"/>
      <c r="C8" s="315"/>
      <c r="D8" s="316"/>
      <c r="E8" s="317"/>
      <c r="F8" s="318"/>
      <c r="G8" s="318"/>
      <c r="H8" s="318"/>
      <c r="I8" s="319"/>
      <c r="J8" s="320"/>
      <c r="K8" s="321"/>
      <c r="L8" s="322"/>
      <c r="M8" s="323"/>
    </row>
    <row r="9" spans="1:13" ht="14.25" customHeight="1" x14ac:dyDescent="0.2">
      <c r="A9" s="313" t="s">
        <v>6748</v>
      </c>
    </row>
    <row r="10" spans="1:13" ht="16.5" customHeight="1" x14ac:dyDescent="0.2">
      <c r="A10" s="276" t="s">
        <v>2561</v>
      </c>
      <c r="B10" s="277"/>
      <c r="C10" s="312" t="s">
        <v>2562</v>
      </c>
      <c r="D10" s="413" t="s">
        <v>2563</v>
      </c>
      <c r="E10" s="414"/>
      <c r="F10" s="414"/>
      <c r="G10" s="414"/>
      <c r="H10" s="414"/>
      <c r="I10" s="414"/>
      <c r="J10" s="414"/>
      <c r="K10" s="415"/>
      <c r="L10" s="279" t="s">
        <v>2564</v>
      </c>
      <c r="M10" s="279" t="s">
        <v>2565</v>
      </c>
    </row>
    <row r="11" spans="1:13" ht="12" x14ac:dyDescent="0.2">
      <c r="A11" s="280" t="s">
        <v>2566</v>
      </c>
      <c r="B11" s="281" t="s">
        <v>2567</v>
      </c>
      <c r="C11" s="282"/>
      <c r="D11" s="283"/>
      <c r="E11" s="284"/>
      <c r="F11" s="284"/>
      <c r="G11" s="284"/>
      <c r="H11" s="284"/>
      <c r="I11" s="49"/>
      <c r="J11" s="284"/>
      <c r="K11" s="284"/>
      <c r="L11" s="285" t="s">
        <v>393</v>
      </c>
      <c r="M11" s="286" t="s">
        <v>394</v>
      </c>
    </row>
    <row r="12" spans="1:13" x14ac:dyDescent="0.2">
      <c r="A12" s="290">
        <v>1</v>
      </c>
      <c r="B12" s="291">
        <v>5011</v>
      </c>
      <c r="C12" s="294" t="s">
        <v>6713</v>
      </c>
      <c r="D12" s="416" t="s">
        <v>2570</v>
      </c>
      <c r="E12" s="417"/>
      <c r="F12" s="289" t="s">
        <v>2569</v>
      </c>
      <c r="G12" s="287"/>
      <c r="H12" s="287"/>
      <c r="I12" s="57"/>
      <c r="J12" s="295">
        <v>150</v>
      </c>
      <c r="K12" s="288" t="s">
        <v>2568</v>
      </c>
      <c r="L12" s="292">
        <f t="shared" ref="L12" si="1">ROUND(J12,0)</f>
        <v>150</v>
      </c>
      <c r="M12" s="293"/>
    </row>
  </sheetData>
  <mergeCells count="4">
    <mergeCell ref="D5:K5"/>
    <mergeCell ref="D7:E7"/>
    <mergeCell ref="D10:K10"/>
    <mergeCell ref="D12:E12"/>
  </mergeCells>
  <phoneticPr fontId="1"/>
  <printOptions horizontalCentered="1"/>
  <pageMargins left="0.70866141732283472" right="0.70866141732283472" top="0.74803149606299213" bottom="0.74803149606299213" header="0.31496062992125984" footer="0.31496062992125984"/>
  <pageSetup paperSize="9" scale="53" fitToHeight="0" orientation="portrait" r:id="rId1"/>
  <headerFooter>
    <oddFooter>&amp;C&amp;"ＭＳ Ｐゴシック"&amp;14&amp;P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94"/>
  <sheetViews>
    <sheetView topLeftCell="A40" zoomScaleNormal="100" workbookViewId="0">
      <selection activeCell="J67" sqref="J67"/>
    </sheetView>
  </sheetViews>
  <sheetFormatPr defaultColWidth="9" defaultRowHeight="13.2" x14ac:dyDescent="0.2"/>
  <cols>
    <col min="1" max="1" width="9" style="1"/>
    <col min="2" max="2" width="52.33203125" style="1" customWidth="1"/>
    <col min="3" max="3" width="8.44140625" style="1" customWidth="1"/>
    <col min="4" max="16384" width="9" style="1"/>
  </cols>
  <sheetData>
    <row r="1" spans="1:3" x14ac:dyDescent="0.2">
      <c r="B1" s="1" t="s">
        <v>2571</v>
      </c>
    </row>
    <row r="3" spans="1:3" x14ac:dyDescent="0.2">
      <c r="A3" s="2" t="s">
        <v>1</v>
      </c>
      <c r="B3" s="2" t="s">
        <v>2572</v>
      </c>
      <c r="C3" s="4" t="s">
        <v>3</v>
      </c>
    </row>
    <row r="4" spans="1:3" x14ac:dyDescent="0.2">
      <c r="A4" s="2">
        <v>1</v>
      </c>
      <c r="B4" s="2" t="s">
        <v>2573</v>
      </c>
      <c r="C4" s="296">
        <v>191</v>
      </c>
    </row>
    <row r="5" spans="1:3" x14ac:dyDescent="0.2">
      <c r="A5" s="2">
        <v>2</v>
      </c>
      <c r="B5" s="2" t="s">
        <v>2574</v>
      </c>
      <c r="C5" s="296">
        <v>302</v>
      </c>
    </row>
    <row r="6" spans="1:3" x14ac:dyDescent="0.2">
      <c r="A6" s="2">
        <v>3</v>
      </c>
      <c r="B6" s="2" t="s">
        <v>2575</v>
      </c>
      <c r="C6" s="296">
        <v>436</v>
      </c>
    </row>
    <row r="7" spans="1:3" x14ac:dyDescent="0.2">
      <c r="A7" s="2">
        <v>4</v>
      </c>
      <c r="B7" s="2" t="s">
        <v>2576</v>
      </c>
      <c r="C7" s="296">
        <v>501</v>
      </c>
    </row>
    <row r="8" spans="1:3" x14ac:dyDescent="0.2">
      <c r="A8" s="2">
        <v>5</v>
      </c>
      <c r="B8" s="2" t="s">
        <v>2577</v>
      </c>
      <c r="C8" s="296">
        <v>566</v>
      </c>
    </row>
    <row r="9" spans="1:3" x14ac:dyDescent="0.2">
      <c r="A9" s="2">
        <v>6</v>
      </c>
      <c r="B9" s="2" t="s">
        <v>2578</v>
      </c>
      <c r="C9" s="296">
        <v>632</v>
      </c>
    </row>
    <row r="10" spans="1:3" x14ac:dyDescent="0.2">
      <c r="A10" s="2">
        <v>7</v>
      </c>
      <c r="B10" s="2" t="s">
        <v>2579</v>
      </c>
      <c r="C10" s="296">
        <v>697</v>
      </c>
    </row>
    <row r="11" spans="1:3" x14ac:dyDescent="0.2">
      <c r="A11" s="2">
        <v>8</v>
      </c>
      <c r="B11" s="2" t="s">
        <v>2580</v>
      </c>
      <c r="C11" s="296">
        <v>763</v>
      </c>
    </row>
    <row r="12" spans="1:3" x14ac:dyDescent="0.2">
      <c r="A12" s="2">
        <v>9</v>
      </c>
      <c r="B12" s="2" t="s">
        <v>2581</v>
      </c>
      <c r="C12" s="296">
        <v>829</v>
      </c>
    </row>
    <row r="13" spans="1:3" x14ac:dyDescent="0.2">
      <c r="A13" s="2">
        <v>10</v>
      </c>
      <c r="B13" s="2" t="s">
        <v>2582</v>
      </c>
      <c r="C13" s="296">
        <v>895</v>
      </c>
    </row>
    <row r="14" spans="1:3" x14ac:dyDescent="0.2">
      <c r="A14" s="2">
        <v>11</v>
      </c>
      <c r="B14" s="2" t="s">
        <v>2583</v>
      </c>
      <c r="C14" s="296">
        <v>961</v>
      </c>
    </row>
    <row r="15" spans="1:3" x14ac:dyDescent="0.2">
      <c r="A15" s="2">
        <v>12</v>
      </c>
      <c r="B15" s="2" t="s">
        <v>2584</v>
      </c>
      <c r="C15" s="296">
        <v>1027</v>
      </c>
    </row>
    <row r="16" spans="1:3" x14ac:dyDescent="0.2">
      <c r="A16" s="2">
        <v>13</v>
      </c>
      <c r="B16" s="2" t="s">
        <v>2585</v>
      </c>
      <c r="C16" s="296">
        <v>1093</v>
      </c>
    </row>
    <row r="17" spans="1:3" x14ac:dyDescent="0.2">
      <c r="A17" s="2">
        <v>14</v>
      </c>
      <c r="B17" s="2" t="s">
        <v>2586</v>
      </c>
      <c r="C17" s="296">
        <v>1159</v>
      </c>
    </row>
    <row r="18" spans="1:3" x14ac:dyDescent="0.2">
      <c r="A18" s="2">
        <v>15</v>
      </c>
      <c r="B18" s="2" t="s">
        <v>2587</v>
      </c>
      <c r="C18" s="296">
        <v>1225</v>
      </c>
    </row>
    <row r="19" spans="1:3" x14ac:dyDescent="0.2">
      <c r="A19" s="2">
        <v>16</v>
      </c>
      <c r="B19" s="2" t="s">
        <v>2588</v>
      </c>
      <c r="C19" s="296">
        <v>1291</v>
      </c>
    </row>
    <row r="20" spans="1:3" x14ac:dyDescent="0.2">
      <c r="A20" s="2">
        <v>17</v>
      </c>
      <c r="B20" s="2" t="s">
        <v>2589</v>
      </c>
      <c r="C20" s="296">
        <v>1357</v>
      </c>
    </row>
    <row r="21" spans="1:3" x14ac:dyDescent="0.2">
      <c r="A21" s="2">
        <v>18</v>
      </c>
      <c r="B21" s="2" t="s">
        <v>2590</v>
      </c>
      <c r="C21" s="296">
        <v>1423</v>
      </c>
    </row>
    <row r="22" spans="1:3" x14ac:dyDescent="0.2">
      <c r="A22" s="2">
        <v>19</v>
      </c>
      <c r="B22" s="2" t="s">
        <v>2591</v>
      </c>
      <c r="C22" s="296">
        <v>1489</v>
      </c>
    </row>
    <row r="23" spans="1:3" x14ac:dyDescent="0.2">
      <c r="A23" s="2">
        <v>20</v>
      </c>
      <c r="B23" s="2" t="s">
        <v>2592</v>
      </c>
      <c r="C23" s="296">
        <v>1555</v>
      </c>
    </row>
    <row r="24" spans="1:3" x14ac:dyDescent="0.2">
      <c r="A24" s="2">
        <v>21</v>
      </c>
      <c r="B24" s="2" t="s">
        <v>2593</v>
      </c>
      <c r="C24" s="296">
        <v>1621</v>
      </c>
    </row>
    <row r="25" spans="1:3" x14ac:dyDescent="0.2">
      <c r="A25" s="2">
        <v>22</v>
      </c>
      <c r="B25" s="2" t="s">
        <v>2594</v>
      </c>
      <c r="C25" s="296">
        <v>66</v>
      </c>
    </row>
    <row r="26" spans="1:3" x14ac:dyDescent="0.2">
      <c r="A26" s="2">
        <v>23</v>
      </c>
      <c r="B26" s="2" t="s">
        <v>2595</v>
      </c>
      <c r="C26" s="296">
        <v>132</v>
      </c>
    </row>
    <row r="27" spans="1:3" x14ac:dyDescent="0.2">
      <c r="A27" s="2">
        <v>24</v>
      </c>
      <c r="B27" s="2" t="s">
        <v>2596</v>
      </c>
      <c r="C27" s="296">
        <v>198</v>
      </c>
    </row>
    <row r="28" spans="1:3" x14ac:dyDescent="0.2">
      <c r="A28" s="2">
        <v>25</v>
      </c>
      <c r="B28" s="2" t="s">
        <v>2597</v>
      </c>
      <c r="C28" s="296">
        <v>264</v>
      </c>
    </row>
    <row r="29" spans="1:3" x14ac:dyDescent="0.2">
      <c r="A29" s="2">
        <v>26</v>
      </c>
      <c r="B29" s="2" t="s">
        <v>2598</v>
      </c>
      <c r="C29" s="296">
        <v>330</v>
      </c>
    </row>
    <row r="30" spans="1:3" x14ac:dyDescent="0.2">
      <c r="A30" s="2">
        <v>27</v>
      </c>
      <c r="B30" s="2" t="s">
        <v>2599</v>
      </c>
      <c r="C30" s="296">
        <v>396</v>
      </c>
    </row>
    <row r="31" spans="1:3" x14ac:dyDescent="0.2">
      <c r="A31" s="2">
        <v>28</v>
      </c>
      <c r="B31" s="2" t="s">
        <v>2600</v>
      </c>
      <c r="C31" s="296">
        <v>462</v>
      </c>
    </row>
    <row r="32" spans="1:3" x14ac:dyDescent="0.2">
      <c r="A32" s="2">
        <v>29</v>
      </c>
      <c r="B32" s="2" t="s">
        <v>2601</v>
      </c>
      <c r="C32" s="296">
        <v>528</v>
      </c>
    </row>
    <row r="33" spans="1:3" x14ac:dyDescent="0.2">
      <c r="A33" s="2">
        <v>30</v>
      </c>
      <c r="B33" s="2" t="s">
        <v>2602</v>
      </c>
      <c r="C33" s="296">
        <v>594</v>
      </c>
    </row>
    <row r="34" spans="1:3" x14ac:dyDescent="0.2">
      <c r="A34" s="2">
        <v>31</v>
      </c>
      <c r="B34" s="2" t="s">
        <v>2603</v>
      </c>
      <c r="C34" s="296">
        <v>660</v>
      </c>
    </row>
    <row r="35" spans="1:3" x14ac:dyDescent="0.2">
      <c r="A35" s="2">
        <v>32</v>
      </c>
      <c r="B35" s="2" t="s">
        <v>2604</v>
      </c>
      <c r="C35" s="296">
        <v>726</v>
      </c>
    </row>
    <row r="36" spans="1:3" x14ac:dyDescent="0.2">
      <c r="A36" s="2">
        <v>33</v>
      </c>
      <c r="B36" s="2" t="s">
        <v>2605</v>
      </c>
      <c r="C36" s="296">
        <v>792</v>
      </c>
    </row>
    <row r="37" spans="1:3" x14ac:dyDescent="0.2">
      <c r="A37" s="2">
        <v>34</v>
      </c>
      <c r="B37" s="2" t="s">
        <v>2606</v>
      </c>
      <c r="C37" s="296">
        <v>858</v>
      </c>
    </row>
    <row r="38" spans="1:3" x14ac:dyDescent="0.2">
      <c r="A38" s="2">
        <v>35</v>
      </c>
      <c r="B38" s="2" t="s">
        <v>2607</v>
      </c>
      <c r="C38" s="296">
        <v>924</v>
      </c>
    </row>
    <row r="39" spans="1:3" x14ac:dyDescent="0.2">
      <c r="A39" s="2">
        <v>36</v>
      </c>
      <c r="B39" s="2" t="s">
        <v>2608</v>
      </c>
      <c r="C39" s="296">
        <v>990</v>
      </c>
    </row>
    <row r="40" spans="1:3" x14ac:dyDescent="0.2">
      <c r="A40" s="2">
        <v>37</v>
      </c>
      <c r="B40" s="2" t="s">
        <v>2609</v>
      </c>
      <c r="C40" s="296">
        <v>1056</v>
      </c>
    </row>
    <row r="41" spans="1:3" x14ac:dyDescent="0.2">
      <c r="A41" s="2">
        <v>38</v>
      </c>
      <c r="B41" s="2" t="s">
        <v>2610</v>
      </c>
      <c r="C41" s="296">
        <v>1122</v>
      </c>
    </row>
    <row r="42" spans="1:3" x14ac:dyDescent="0.2">
      <c r="A42" s="2">
        <v>39</v>
      </c>
      <c r="B42" s="2" t="s">
        <v>2611</v>
      </c>
      <c r="C42" s="296">
        <v>1188</v>
      </c>
    </row>
    <row r="43" spans="1:3" x14ac:dyDescent="0.2">
      <c r="A43" s="2">
        <v>40</v>
      </c>
      <c r="B43" s="2" t="s">
        <v>2612</v>
      </c>
      <c r="C43" s="296">
        <v>1254</v>
      </c>
    </row>
    <row r="44" spans="1:3" x14ac:dyDescent="0.2">
      <c r="A44" s="2">
        <v>41</v>
      </c>
      <c r="B44" s="2" t="s">
        <v>2613</v>
      </c>
      <c r="C44" s="296">
        <v>1320</v>
      </c>
    </row>
    <row r="45" spans="1:3" x14ac:dyDescent="0.2">
      <c r="A45" s="2">
        <v>42</v>
      </c>
      <c r="B45" s="2" t="s">
        <v>2614</v>
      </c>
      <c r="C45" s="296">
        <v>1386</v>
      </c>
    </row>
    <row r="46" spans="1:3" x14ac:dyDescent="0.2">
      <c r="A46" s="2">
        <v>43</v>
      </c>
      <c r="B46" s="2" t="s">
        <v>2615</v>
      </c>
      <c r="C46" s="296">
        <v>111</v>
      </c>
    </row>
    <row r="47" spans="1:3" x14ac:dyDescent="0.2">
      <c r="A47" s="2">
        <v>44</v>
      </c>
      <c r="B47" s="2" t="s">
        <v>2616</v>
      </c>
      <c r="C47" s="296">
        <v>245</v>
      </c>
    </row>
    <row r="48" spans="1:3" x14ac:dyDescent="0.2">
      <c r="A48" s="2">
        <v>45</v>
      </c>
      <c r="B48" s="2" t="s">
        <v>2617</v>
      </c>
      <c r="C48" s="296">
        <v>310</v>
      </c>
    </row>
    <row r="49" spans="1:3" x14ac:dyDescent="0.2">
      <c r="A49" s="2">
        <v>46</v>
      </c>
      <c r="B49" s="2" t="s">
        <v>2618</v>
      </c>
      <c r="C49" s="296">
        <v>375</v>
      </c>
    </row>
    <row r="50" spans="1:3" x14ac:dyDescent="0.2">
      <c r="A50" s="2">
        <v>47</v>
      </c>
      <c r="B50" s="2" t="s">
        <v>2619</v>
      </c>
      <c r="C50" s="296">
        <v>441</v>
      </c>
    </row>
    <row r="51" spans="1:3" x14ac:dyDescent="0.2">
      <c r="A51" s="2">
        <v>48</v>
      </c>
      <c r="B51" s="2" t="s">
        <v>2620</v>
      </c>
      <c r="C51" s="296">
        <v>134</v>
      </c>
    </row>
    <row r="52" spans="1:3" x14ac:dyDescent="0.2">
      <c r="A52" s="2">
        <v>49</v>
      </c>
      <c r="B52" s="2" t="s">
        <v>2621</v>
      </c>
      <c r="C52" s="296">
        <v>199</v>
      </c>
    </row>
    <row r="53" spans="1:3" x14ac:dyDescent="0.2">
      <c r="A53" s="2">
        <v>50</v>
      </c>
      <c r="B53" s="2" t="s">
        <v>2622</v>
      </c>
      <c r="C53" s="296">
        <v>264</v>
      </c>
    </row>
    <row r="54" spans="1:3" x14ac:dyDescent="0.2">
      <c r="A54" s="2">
        <v>51</v>
      </c>
      <c r="B54" s="2" t="s">
        <v>2623</v>
      </c>
      <c r="C54" s="296">
        <v>330</v>
      </c>
    </row>
    <row r="55" spans="1:3" x14ac:dyDescent="0.2">
      <c r="A55" s="2">
        <v>52</v>
      </c>
      <c r="B55" s="2" t="s">
        <v>2624</v>
      </c>
      <c r="C55" s="296">
        <v>65</v>
      </c>
    </row>
    <row r="56" spans="1:3" x14ac:dyDescent="0.2">
      <c r="A56" s="2">
        <v>53</v>
      </c>
      <c r="B56" s="2" t="s">
        <v>2625</v>
      </c>
      <c r="C56" s="296">
        <v>130</v>
      </c>
    </row>
    <row r="57" spans="1:3" x14ac:dyDescent="0.2">
      <c r="A57" s="2">
        <v>54</v>
      </c>
      <c r="B57" s="2" t="s">
        <v>2626</v>
      </c>
      <c r="C57" s="296">
        <v>196</v>
      </c>
    </row>
    <row r="58" spans="1:3" x14ac:dyDescent="0.2">
      <c r="A58" s="2">
        <v>55</v>
      </c>
      <c r="B58" s="2" t="s">
        <v>2627</v>
      </c>
      <c r="C58" s="296">
        <v>65</v>
      </c>
    </row>
    <row r="59" spans="1:3" x14ac:dyDescent="0.2">
      <c r="A59" s="2">
        <v>56</v>
      </c>
      <c r="B59" s="2" t="s">
        <v>2628</v>
      </c>
      <c r="C59" s="296">
        <v>131</v>
      </c>
    </row>
    <row r="60" spans="1:3" x14ac:dyDescent="0.2">
      <c r="A60" s="2">
        <v>57</v>
      </c>
      <c r="B60" s="2" t="s">
        <v>2629</v>
      </c>
      <c r="C60" s="296">
        <v>66</v>
      </c>
    </row>
    <row r="61" spans="1:3" x14ac:dyDescent="0.2">
      <c r="A61" s="2">
        <v>58</v>
      </c>
      <c r="B61" s="2" t="s">
        <v>2630</v>
      </c>
      <c r="C61" s="296">
        <v>134</v>
      </c>
    </row>
    <row r="62" spans="1:3" x14ac:dyDescent="0.2">
      <c r="A62" s="2">
        <v>59</v>
      </c>
      <c r="B62" s="2" t="s">
        <v>2631</v>
      </c>
      <c r="C62" s="296">
        <v>199</v>
      </c>
    </row>
    <row r="63" spans="1:3" x14ac:dyDescent="0.2">
      <c r="A63" s="2">
        <v>60</v>
      </c>
      <c r="B63" s="2" t="s">
        <v>2632</v>
      </c>
      <c r="C63" s="296">
        <v>264</v>
      </c>
    </row>
    <row r="64" spans="1:3" x14ac:dyDescent="0.2">
      <c r="A64" s="2">
        <v>61</v>
      </c>
      <c r="B64" s="2" t="s">
        <v>2633</v>
      </c>
      <c r="C64" s="296">
        <v>330</v>
      </c>
    </row>
    <row r="65" spans="1:3" x14ac:dyDescent="0.2">
      <c r="A65" s="2">
        <v>62</v>
      </c>
      <c r="B65" s="2" t="s">
        <v>2634</v>
      </c>
      <c r="C65" s="296">
        <v>65</v>
      </c>
    </row>
    <row r="66" spans="1:3" x14ac:dyDescent="0.2">
      <c r="A66" s="2">
        <v>63</v>
      </c>
      <c r="B66" s="2" t="s">
        <v>2635</v>
      </c>
      <c r="C66" s="296">
        <v>130</v>
      </c>
    </row>
    <row r="67" spans="1:3" x14ac:dyDescent="0.2">
      <c r="A67" s="2">
        <v>64</v>
      </c>
      <c r="B67" s="2" t="s">
        <v>2636</v>
      </c>
      <c r="C67" s="296">
        <v>196</v>
      </c>
    </row>
    <row r="68" spans="1:3" x14ac:dyDescent="0.2">
      <c r="A68" s="2">
        <v>65</v>
      </c>
      <c r="B68" s="2" t="s">
        <v>2637</v>
      </c>
      <c r="C68" s="296">
        <v>65</v>
      </c>
    </row>
    <row r="69" spans="1:3" x14ac:dyDescent="0.2">
      <c r="A69" s="2">
        <v>66</v>
      </c>
      <c r="B69" s="2" t="s">
        <v>2638</v>
      </c>
      <c r="C69" s="296">
        <v>131</v>
      </c>
    </row>
    <row r="70" spans="1:3" x14ac:dyDescent="0.2">
      <c r="A70" s="2">
        <v>67</v>
      </c>
      <c r="B70" s="2" t="s">
        <v>2639</v>
      </c>
      <c r="C70" s="296">
        <v>66</v>
      </c>
    </row>
    <row r="71" spans="1:3" x14ac:dyDescent="0.2">
      <c r="A71" s="2">
        <v>68</v>
      </c>
      <c r="B71" s="2" t="s">
        <v>2640</v>
      </c>
      <c r="C71" s="296">
        <v>65</v>
      </c>
    </row>
    <row r="72" spans="1:3" x14ac:dyDescent="0.2">
      <c r="A72" s="2">
        <v>69</v>
      </c>
      <c r="B72" s="2" t="s">
        <v>2641</v>
      </c>
      <c r="C72" s="296">
        <v>130</v>
      </c>
    </row>
    <row r="73" spans="1:3" x14ac:dyDescent="0.2">
      <c r="A73" s="2">
        <v>70</v>
      </c>
      <c r="B73" s="2" t="s">
        <v>2642</v>
      </c>
      <c r="C73" s="296">
        <v>196</v>
      </c>
    </row>
    <row r="74" spans="1:3" x14ac:dyDescent="0.2">
      <c r="A74" s="2">
        <v>71</v>
      </c>
      <c r="B74" s="2" t="s">
        <v>2643</v>
      </c>
      <c r="C74" s="296">
        <v>65</v>
      </c>
    </row>
    <row r="75" spans="1:3" x14ac:dyDescent="0.2">
      <c r="A75" s="2">
        <v>72</v>
      </c>
      <c r="B75" s="2" t="s">
        <v>2644</v>
      </c>
      <c r="C75" s="296">
        <v>131</v>
      </c>
    </row>
    <row r="76" spans="1:3" x14ac:dyDescent="0.2">
      <c r="A76" s="2">
        <v>73</v>
      </c>
      <c r="B76" s="2" t="s">
        <v>2645</v>
      </c>
      <c r="C76" s="296">
        <v>66</v>
      </c>
    </row>
    <row r="77" spans="1:3" x14ac:dyDescent="0.2">
      <c r="A77" s="2">
        <v>74</v>
      </c>
      <c r="B77" s="2" t="s">
        <v>2646</v>
      </c>
      <c r="C77" s="296">
        <v>65</v>
      </c>
    </row>
    <row r="78" spans="1:3" x14ac:dyDescent="0.2">
      <c r="A78" s="2">
        <v>75</v>
      </c>
      <c r="B78" s="2" t="s">
        <v>2647</v>
      </c>
      <c r="C78" s="296">
        <v>131</v>
      </c>
    </row>
    <row r="79" spans="1:3" x14ac:dyDescent="0.2">
      <c r="A79" s="2">
        <v>76</v>
      </c>
      <c r="B79" s="2" t="s">
        <v>2648</v>
      </c>
      <c r="C79" s="296">
        <v>66</v>
      </c>
    </row>
    <row r="80" spans="1:3" x14ac:dyDescent="0.2">
      <c r="A80" s="2">
        <v>77</v>
      </c>
      <c r="B80" s="2" t="s">
        <v>2649</v>
      </c>
      <c r="C80" s="296">
        <v>66</v>
      </c>
    </row>
    <row r="81" spans="1:7" x14ac:dyDescent="0.2">
      <c r="A81" s="2">
        <v>78</v>
      </c>
      <c r="B81" s="2" t="s">
        <v>2650</v>
      </c>
      <c r="C81" s="297">
        <v>0.9</v>
      </c>
    </row>
    <row r="82" spans="1:7" x14ac:dyDescent="0.2">
      <c r="A82" s="2">
        <v>79</v>
      </c>
      <c r="B82" s="2" t="s">
        <v>2651</v>
      </c>
      <c r="C82" s="297">
        <v>0.9</v>
      </c>
    </row>
    <row r="83" spans="1:7" x14ac:dyDescent="0.2">
      <c r="A83" s="2">
        <v>80</v>
      </c>
      <c r="B83" s="2" t="s">
        <v>2652</v>
      </c>
      <c r="C83" s="297">
        <v>1</v>
      </c>
    </row>
    <row r="84" spans="1:7" x14ac:dyDescent="0.2">
      <c r="A84" s="2">
        <v>81</v>
      </c>
      <c r="B84" s="2" t="s">
        <v>2653</v>
      </c>
      <c r="C84" s="297">
        <v>0.5</v>
      </c>
    </row>
    <row r="85" spans="1:7" x14ac:dyDescent="0.2">
      <c r="A85" s="2">
        <v>82</v>
      </c>
      <c r="B85" s="2" t="s">
        <v>2654</v>
      </c>
      <c r="C85" s="297">
        <v>0.25</v>
      </c>
    </row>
    <row r="86" spans="1:7" x14ac:dyDescent="0.2">
      <c r="A86" s="2">
        <v>83</v>
      </c>
      <c r="B86" s="2" t="s">
        <v>2655</v>
      </c>
      <c r="C86" s="297">
        <v>0.25</v>
      </c>
    </row>
    <row r="87" spans="1:7" x14ac:dyDescent="0.2">
      <c r="A87" s="2">
        <v>84</v>
      </c>
      <c r="B87" s="2" t="s">
        <v>2656</v>
      </c>
      <c r="C87" s="297">
        <v>0.5</v>
      </c>
    </row>
    <row r="88" spans="1:7" x14ac:dyDescent="0.2">
      <c r="A88" s="2">
        <v>85</v>
      </c>
      <c r="B88" s="2" t="s">
        <v>2657</v>
      </c>
      <c r="C88" s="297">
        <v>0.25</v>
      </c>
    </row>
    <row r="89" spans="1:7" x14ac:dyDescent="0.2">
      <c r="A89" s="2">
        <v>86</v>
      </c>
      <c r="B89" s="2" t="s">
        <v>2658</v>
      </c>
      <c r="C89" s="297">
        <v>0.25</v>
      </c>
    </row>
    <row r="90" spans="1:7" x14ac:dyDescent="0.2">
      <c r="A90" s="2">
        <v>87</v>
      </c>
      <c r="B90" s="2" t="s">
        <v>2659</v>
      </c>
      <c r="C90" s="297">
        <v>0.5</v>
      </c>
    </row>
    <row r="91" spans="1:7" x14ac:dyDescent="0.2">
      <c r="A91" s="2">
        <v>88</v>
      </c>
      <c r="B91" s="2" t="s">
        <v>2660</v>
      </c>
      <c r="C91" s="297">
        <v>0.25</v>
      </c>
      <c r="G91"/>
    </row>
    <row r="92" spans="1:7" x14ac:dyDescent="0.2">
      <c r="A92" s="2">
        <v>89</v>
      </c>
      <c r="B92" s="2" t="s">
        <v>2661</v>
      </c>
      <c r="C92" s="297">
        <v>0.25</v>
      </c>
    </row>
    <row r="93" spans="1:7" x14ac:dyDescent="0.2">
      <c r="A93" s="2">
        <v>90</v>
      </c>
      <c r="B93" s="2" t="s">
        <v>2662</v>
      </c>
      <c r="C93" s="297">
        <v>0.2</v>
      </c>
    </row>
    <row r="94" spans="1:7" x14ac:dyDescent="0.2">
      <c r="A94" s="2">
        <v>91</v>
      </c>
      <c r="B94" s="2" t="s">
        <v>2663</v>
      </c>
      <c r="C94" s="297">
        <v>0.4</v>
      </c>
    </row>
  </sheetData>
  <autoFilter ref="A3:B94"/>
  <phoneticPr fontId="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128"/>
  <sheetViews>
    <sheetView view="pageBreakPreview" topLeftCell="A103"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33.88671875" style="23" bestFit="1" customWidth="1"/>
    <col min="4" max="4" width="4.88671875" style="23" customWidth="1"/>
    <col min="5" max="5" width="4.44140625" style="25" bestFit="1" customWidth="1"/>
    <col min="6" max="6" width="4.88671875" style="23" customWidth="1"/>
    <col min="7" max="7" width="4.44140625" style="25" customWidth="1"/>
    <col min="8" max="8" width="11.88671875" style="25" customWidth="1"/>
    <col min="9" max="9" width="3.44140625" style="25" bestFit="1" customWidth="1"/>
    <col min="10" max="10" width="4.44140625" style="26" bestFit="1" customWidth="1"/>
    <col min="11" max="11" width="25.33203125" style="27" bestFit="1" customWidth="1"/>
    <col min="12" max="12" width="3.44140625" style="25" bestFit="1" customWidth="1"/>
    <col min="13" max="13" width="5.44140625" style="26" bestFit="1" customWidth="1"/>
    <col min="14" max="14" width="3.44140625" style="25" bestFit="1" customWidth="1"/>
    <col min="15" max="15" width="4.44140625" style="26" bestFit="1" customWidth="1"/>
    <col min="16" max="16" width="5.33203125" style="25" bestFit="1" customWidth="1"/>
    <col min="17" max="17" width="3.44140625" style="25" bestFit="1" customWidth="1"/>
    <col min="18" max="18" width="4.44140625" style="26" bestFit="1" customWidth="1"/>
    <col min="19" max="19" width="5.33203125" style="25" bestFit="1" customWidth="1"/>
    <col min="20" max="20" width="9.88671875" style="25" customWidth="1"/>
    <col min="21" max="21" width="4.44140625" style="25" bestFit="1" customWidth="1"/>
    <col min="22" max="22" width="7.109375" style="28" customWidth="1"/>
    <col min="23" max="23" width="8.6640625" style="29" customWidth="1"/>
    <col min="24" max="16384" width="8.88671875" style="25"/>
  </cols>
  <sheetData>
    <row r="1" spans="1:23" ht="17.100000000000001" customHeight="1" x14ac:dyDescent="0.2"/>
    <row r="2" spans="1:23" ht="17.100000000000001" customHeight="1" x14ac:dyDescent="0.2"/>
    <row r="3" spans="1:23" ht="17.100000000000001" customHeight="1" x14ac:dyDescent="0.2"/>
    <row r="4" spans="1:23" ht="17.100000000000001" customHeight="1" x14ac:dyDescent="0.2">
      <c r="B4" s="30" t="s">
        <v>2668</v>
      </c>
      <c r="D4" s="81"/>
    </row>
    <row r="5" spans="1:23" ht="16.5" customHeight="1" x14ac:dyDescent="0.2">
      <c r="A5" s="31" t="s">
        <v>386</v>
      </c>
      <c r="B5" s="32"/>
      <c r="C5" s="33" t="s">
        <v>387</v>
      </c>
      <c r="D5" s="34" t="s">
        <v>388</v>
      </c>
      <c r="E5" s="34"/>
      <c r="F5" s="34"/>
      <c r="G5" s="34"/>
      <c r="H5" s="34"/>
      <c r="I5" s="34"/>
      <c r="J5" s="35"/>
      <c r="K5" s="34"/>
      <c r="L5" s="34"/>
      <c r="M5" s="35"/>
      <c r="N5" s="34"/>
      <c r="O5" s="35"/>
      <c r="P5" s="34"/>
      <c r="Q5" s="34"/>
      <c r="R5" s="35"/>
      <c r="S5" s="34"/>
      <c r="T5" s="34"/>
      <c r="U5" s="34"/>
      <c r="V5" s="36" t="s">
        <v>389</v>
      </c>
      <c r="W5" s="33" t="s">
        <v>390</v>
      </c>
    </row>
    <row r="6" spans="1:23" ht="16.5" customHeight="1" x14ac:dyDescent="0.2">
      <c r="A6" s="37" t="s">
        <v>391</v>
      </c>
      <c r="B6" s="37" t="s">
        <v>392</v>
      </c>
      <c r="C6" s="38"/>
      <c r="D6" s="99" t="s">
        <v>452</v>
      </c>
      <c r="E6" s="166"/>
      <c r="F6" s="99" t="s">
        <v>453</v>
      </c>
      <c r="G6" s="32"/>
      <c r="H6" s="40"/>
      <c r="I6" s="40"/>
      <c r="J6" s="41"/>
      <c r="K6" s="40"/>
      <c r="L6" s="40"/>
      <c r="M6" s="41"/>
      <c r="N6" s="40"/>
      <c r="O6" s="41"/>
      <c r="P6" s="40"/>
      <c r="Q6" s="40"/>
      <c r="R6" s="41"/>
      <c r="S6" s="40"/>
      <c r="T6" s="40"/>
      <c r="U6" s="40"/>
      <c r="V6" s="42" t="s">
        <v>393</v>
      </c>
      <c r="W6" s="43" t="s">
        <v>394</v>
      </c>
    </row>
    <row r="7" spans="1:23" ht="16.5" customHeight="1" x14ac:dyDescent="0.2">
      <c r="A7" s="44">
        <v>1</v>
      </c>
      <c r="B7" s="44">
        <v>3303</v>
      </c>
      <c r="C7" s="45" t="s">
        <v>3112</v>
      </c>
      <c r="D7" s="327" t="s">
        <v>472</v>
      </c>
      <c r="E7" s="328"/>
      <c r="F7" s="327" t="s">
        <v>495</v>
      </c>
      <c r="G7" s="328"/>
      <c r="H7" s="47"/>
      <c r="K7" s="48"/>
      <c r="L7" s="49"/>
      <c r="M7" s="50"/>
      <c r="N7" s="83" t="s">
        <v>455</v>
      </c>
      <c r="P7" s="78"/>
      <c r="Q7" s="102" t="s">
        <v>456</v>
      </c>
      <c r="S7" s="78"/>
      <c r="T7" s="47"/>
      <c r="V7" s="51">
        <v>569</v>
      </c>
      <c r="W7" s="52" t="s">
        <v>396</v>
      </c>
    </row>
    <row r="8" spans="1:23" ht="16.5" customHeight="1" x14ac:dyDescent="0.2">
      <c r="A8" s="53">
        <v>1</v>
      </c>
      <c r="B8" s="53">
        <v>3304</v>
      </c>
      <c r="C8" s="85" t="s">
        <v>3113</v>
      </c>
      <c r="D8" s="327"/>
      <c r="E8" s="328"/>
      <c r="F8" s="327"/>
      <c r="G8" s="328"/>
      <c r="H8" s="55"/>
      <c r="I8" s="49"/>
      <c r="J8" s="50"/>
      <c r="K8" s="56" t="s">
        <v>397</v>
      </c>
      <c r="L8" s="57" t="s">
        <v>398</v>
      </c>
      <c r="M8" s="58">
        <v>1</v>
      </c>
      <c r="N8" s="47" t="s">
        <v>398</v>
      </c>
      <c r="O8" s="26">
        <v>0.5</v>
      </c>
      <c r="P8" s="345" t="s">
        <v>423</v>
      </c>
      <c r="Q8" s="25" t="s">
        <v>398</v>
      </c>
      <c r="R8" s="26">
        <v>0.25</v>
      </c>
      <c r="S8" s="345" t="s">
        <v>423</v>
      </c>
      <c r="T8" s="47"/>
      <c r="V8" s="59">
        <v>569</v>
      </c>
      <c r="W8" s="60"/>
    </row>
    <row r="9" spans="1:23" ht="16.5" customHeight="1" x14ac:dyDescent="0.2">
      <c r="A9" s="53">
        <v>1</v>
      </c>
      <c r="B9" s="53">
        <v>3305</v>
      </c>
      <c r="C9" s="85" t="s">
        <v>3114</v>
      </c>
      <c r="D9" s="327"/>
      <c r="E9" s="328"/>
      <c r="F9" s="327"/>
      <c r="G9" s="328"/>
      <c r="H9" s="329" t="s">
        <v>399</v>
      </c>
      <c r="I9" s="61" t="s">
        <v>398</v>
      </c>
      <c r="J9" s="62">
        <v>0.7</v>
      </c>
      <c r="K9" s="56"/>
      <c r="L9" s="57"/>
      <c r="M9" s="58"/>
      <c r="N9" s="47"/>
      <c r="P9" s="345"/>
      <c r="S9" s="345"/>
      <c r="T9" s="47"/>
      <c r="V9" s="59">
        <v>399</v>
      </c>
      <c r="W9" s="60"/>
    </row>
    <row r="10" spans="1:23" ht="16.5" customHeight="1" x14ac:dyDescent="0.2">
      <c r="A10" s="53">
        <v>1</v>
      </c>
      <c r="B10" s="53">
        <v>3306</v>
      </c>
      <c r="C10" s="85" t="s">
        <v>3115</v>
      </c>
      <c r="D10" s="127">
        <v>256</v>
      </c>
      <c r="E10" s="25" t="s">
        <v>394</v>
      </c>
      <c r="F10" s="127">
        <v>148</v>
      </c>
      <c r="G10" s="25" t="s">
        <v>394</v>
      </c>
      <c r="H10" s="330"/>
      <c r="I10" s="49"/>
      <c r="J10" s="50"/>
      <c r="K10" s="56" t="s">
        <v>397</v>
      </c>
      <c r="L10" s="57" t="s">
        <v>398</v>
      </c>
      <c r="M10" s="58">
        <v>1</v>
      </c>
      <c r="N10" s="47"/>
      <c r="P10" s="78"/>
      <c r="S10" s="78"/>
      <c r="T10" s="55"/>
      <c r="U10" s="49"/>
      <c r="V10" s="59">
        <v>399</v>
      </c>
      <c r="W10" s="60"/>
    </row>
    <row r="11" spans="1:23" ht="16.5" customHeight="1" x14ac:dyDescent="0.2">
      <c r="A11" s="63">
        <v>1</v>
      </c>
      <c r="B11" s="63" t="s">
        <v>715</v>
      </c>
      <c r="C11" s="87" t="s">
        <v>3116</v>
      </c>
      <c r="D11" s="122"/>
      <c r="F11" s="122"/>
      <c r="H11" s="65"/>
      <c r="I11" s="66"/>
      <c r="J11" s="67"/>
      <c r="K11" s="68"/>
      <c r="L11" s="69"/>
      <c r="M11" s="70"/>
      <c r="N11" s="47"/>
      <c r="P11" s="78"/>
      <c r="S11" s="78"/>
      <c r="T11" s="331" t="s">
        <v>400</v>
      </c>
      <c r="U11" s="338"/>
      <c r="V11" s="71">
        <v>399</v>
      </c>
      <c r="W11" s="72"/>
    </row>
    <row r="12" spans="1:23" ht="16.5" customHeight="1" x14ac:dyDescent="0.2">
      <c r="A12" s="63">
        <v>1</v>
      </c>
      <c r="B12" s="63" t="s">
        <v>716</v>
      </c>
      <c r="C12" s="87" t="s">
        <v>3117</v>
      </c>
      <c r="D12" s="122"/>
      <c r="F12" s="122"/>
      <c r="H12" s="73"/>
      <c r="I12" s="74"/>
      <c r="J12" s="75"/>
      <c r="K12" s="68" t="s">
        <v>397</v>
      </c>
      <c r="L12" s="69" t="s">
        <v>398</v>
      </c>
      <c r="M12" s="70">
        <v>1</v>
      </c>
      <c r="N12" s="47"/>
      <c r="P12" s="78"/>
      <c r="S12" s="78"/>
      <c r="T12" s="333"/>
      <c r="U12" s="339"/>
      <c r="V12" s="71">
        <v>399</v>
      </c>
      <c r="W12" s="72"/>
    </row>
    <row r="13" spans="1:23" ht="16.5" customHeight="1" x14ac:dyDescent="0.2">
      <c r="A13" s="63">
        <v>1</v>
      </c>
      <c r="B13" s="63" t="s">
        <v>717</v>
      </c>
      <c r="C13" s="87" t="s">
        <v>3118</v>
      </c>
      <c r="D13" s="83"/>
      <c r="F13" s="83"/>
      <c r="H13" s="335" t="s">
        <v>399</v>
      </c>
      <c r="I13" s="66" t="s">
        <v>398</v>
      </c>
      <c r="J13" s="67">
        <v>0.7</v>
      </c>
      <c r="K13" s="68"/>
      <c r="L13" s="69"/>
      <c r="M13" s="70"/>
      <c r="N13" s="47"/>
      <c r="P13" s="78"/>
      <c r="S13" s="78"/>
      <c r="T13" s="333"/>
      <c r="U13" s="339"/>
      <c r="V13" s="71">
        <v>279</v>
      </c>
      <c r="W13" s="72"/>
    </row>
    <row r="14" spans="1:23" ht="16.5" customHeight="1" x14ac:dyDescent="0.2">
      <c r="A14" s="63">
        <v>1</v>
      </c>
      <c r="B14" s="63" t="s">
        <v>718</v>
      </c>
      <c r="C14" s="87" t="s">
        <v>3119</v>
      </c>
      <c r="D14" s="83"/>
      <c r="F14" s="83"/>
      <c r="H14" s="340"/>
      <c r="I14" s="74"/>
      <c r="J14" s="75"/>
      <c r="K14" s="68" t="s">
        <v>397</v>
      </c>
      <c r="L14" s="69" t="s">
        <v>398</v>
      </c>
      <c r="M14" s="70">
        <v>1</v>
      </c>
      <c r="N14" s="47"/>
      <c r="P14" s="78"/>
      <c r="S14" s="78"/>
      <c r="T14" s="76" t="s">
        <v>398</v>
      </c>
      <c r="U14" s="75">
        <v>0.7</v>
      </c>
      <c r="V14" s="71">
        <v>279</v>
      </c>
      <c r="W14" s="72"/>
    </row>
    <row r="15" spans="1:23" ht="16.5" customHeight="1" x14ac:dyDescent="0.2">
      <c r="A15" s="53">
        <v>1</v>
      </c>
      <c r="B15" s="53">
        <v>3307</v>
      </c>
      <c r="C15" s="85" t="s">
        <v>3120</v>
      </c>
      <c r="D15" s="83"/>
      <c r="F15" s="325" t="s">
        <v>492</v>
      </c>
      <c r="G15" s="326"/>
      <c r="H15" s="77"/>
      <c r="I15" s="61"/>
      <c r="J15" s="62"/>
      <c r="K15" s="56"/>
      <c r="L15" s="57"/>
      <c r="M15" s="58"/>
      <c r="N15" s="47"/>
      <c r="P15" s="78"/>
      <c r="S15" s="78"/>
      <c r="T15" s="77"/>
      <c r="U15" s="61"/>
      <c r="V15" s="59">
        <v>798</v>
      </c>
      <c r="W15" s="60"/>
    </row>
    <row r="16" spans="1:23" ht="16.5" customHeight="1" x14ac:dyDescent="0.2">
      <c r="A16" s="53">
        <v>1</v>
      </c>
      <c r="B16" s="53">
        <v>3308</v>
      </c>
      <c r="C16" s="85" t="s">
        <v>3121</v>
      </c>
      <c r="D16" s="83"/>
      <c r="F16" s="327"/>
      <c r="G16" s="328"/>
      <c r="H16" s="55"/>
      <c r="I16" s="49"/>
      <c r="J16" s="50"/>
      <c r="K16" s="56" t="s">
        <v>397</v>
      </c>
      <c r="L16" s="57" t="s">
        <v>398</v>
      </c>
      <c r="M16" s="58">
        <v>1</v>
      </c>
      <c r="N16" s="47"/>
      <c r="P16" s="78"/>
      <c r="S16" s="78"/>
      <c r="T16" s="47"/>
      <c r="V16" s="59">
        <v>798</v>
      </c>
      <c r="W16" s="60"/>
    </row>
    <row r="17" spans="1:23" ht="16.5" customHeight="1" x14ac:dyDescent="0.2">
      <c r="A17" s="53">
        <v>1</v>
      </c>
      <c r="B17" s="53">
        <v>3309</v>
      </c>
      <c r="C17" s="85" t="s">
        <v>3122</v>
      </c>
      <c r="D17" s="83"/>
      <c r="F17" s="327"/>
      <c r="G17" s="328"/>
      <c r="H17" s="329" t="s">
        <v>399</v>
      </c>
      <c r="I17" s="61" t="s">
        <v>398</v>
      </c>
      <c r="J17" s="62">
        <v>0.7</v>
      </c>
      <c r="K17" s="56"/>
      <c r="L17" s="57"/>
      <c r="M17" s="58"/>
      <c r="N17" s="47"/>
      <c r="P17" s="78"/>
      <c r="S17" s="78"/>
      <c r="T17" s="47"/>
      <c r="V17" s="59">
        <v>559</v>
      </c>
      <c r="W17" s="60"/>
    </row>
    <row r="18" spans="1:23" ht="16.5" customHeight="1" x14ac:dyDescent="0.2">
      <c r="A18" s="53">
        <v>1</v>
      </c>
      <c r="B18" s="53">
        <v>3310</v>
      </c>
      <c r="C18" s="85" t="s">
        <v>3123</v>
      </c>
      <c r="D18" s="83"/>
      <c r="F18" s="127">
        <v>331</v>
      </c>
      <c r="G18" s="25" t="s">
        <v>394</v>
      </c>
      <c r="H18" s="330"/>
      <c r="I18" s="49"/>
      <c r="J18" s="50"/>
      <c r="K18" s="56" t="s">
        <v>397</v>
      </c>
      <c r="L18" s="57" t="s">
        <v>398</v>
      </c>
      <c r="M18" s="58">
        <v>1</v>
      </c>
      <c r="N18" s="47"/>
      <c r="P18" s="78"/>
      <c r="S18" s="78"/>
      <c r="T18" s="55"/>
      <c r="U18" s="49"/>
      <c r="V18" s="59">
        <v>559</v>
      </c>
      <c r="W18" s="60"/>
    </row>
    <row r="19" spans="1:23" ht="16.5" customHeight="1" x14ac:dyDescent="0.2">
      <c r="A19" s="63">
        <v>1</v>
      </c>
      <c r="B19" s="63" t="s">
        <v>719</v>
      </c>
      <c r="C19" s="87" t="s">
        <v>3124</v>
      </c>
      <c r="D19" s="83"/>
      <c r="F19" s="107"/>
      <c r="H19" s="65"/>
      <c r="I19" s="66"/>
      <c r="J19" s="67"/>
      <c r="K19" s="68"/>
      <c r="L19" s="69"/>
      <c r="M19" s="70"/>
      <c r="N19" s="47"/>
      <c r="P19" s="78"/>
      <c r="S19" s="78"/>
      <c r="T19" s="331" t="s">
        <v>400</v>
      </c>
      <c r="U19" s="338"/>
      <c r="V19" s="71">
        <v>559</v>
      </c>
      <c r="W19" s="72"/>
    </row>
    <row r="20" spans="1:23" ht="16.5" customHeight="1" x14ac:dyDescent="0.2">
      <c r="A20" s="63">
        <v>1</v>
      </c>
      <c r="B20" s="63" t="s">
        <v>720</v>
      </c>
      <c r="C20" s="87" t="s">
        <v>3125</v>
      </c>
      <c r="D20" s="83"/>
      <c r="F20" s="107"/>
      <c r="H20" s="73"/>
      <c r="I20" s="74"/>
      <c r="J20" s="75"/>
      <c r="K20" s="68" t="s">
        <v>397</v>
      </c>
      <c r="L20" s="69" t="s">
        <v>398</v>
      </c>
      <c r="M20" s="70">
        <v>1</v>
      </c>
      <c r="N20" s="47"/>
      <c r="P20" s="78"/>
      <c r="S20" s="78"/>
      <c r="T20" s="333"/>
      <c r="U20" s="339"/>
      <c r="V20" s="71">
        <v>559</v>
      </c>
      <c r="W20" s="72"/>
    </row>
    <row r="21" spans="1:23" ht="16.5" customHeight="1" x14ac:dyDescent="0.2">
      <c r="A21" s="63">
        <v>1</v>
      </c>
      <c r="B21" s="63" t="s">
        <v>721</v>
      </c>
      <c r="C21" s="87" t="s">
        <v>3126</v>
      </c>
      <c r="D21" s="83"/>
      <c r="F21" s="83"/>
      <c r="H21" s="335" t="s">
        <v>399</v>
      </c>
      <c r="I21" s="66" t="s">
        <v>398</v>
      </c>
      <c r="J21" s="67">
        <v>0.7</v>
      </c>
      <c r="K21" s="68"/>
      <c r="L21" s="69"/>
      <c r="M21" s="70"/>
      <c r="N21" s="47"/>
      <c r="P21" s="78"/>
      <c r="S21" s="78"/>
      <c r="T21" s="333"/>
      <c r="U21" s="339"/>
      <c r="V21" s="71">
        <v>391</v>
      </c>
      <c r="W21" s="72"/>
    </row>
    <row r="22" spans="1:23" ht="16.5" customHeight="1" x14ac:dyDescent="0.2">
      <c r="A22" s="63">
        <v>1</v>
      </c>
      <c r="B22" s="63" t="s">
        <v>722</v>
      </c>
      <c r="C22" s="87" t="s">
        <v>3127</v>
      </c>
      <c r="D22" s="83"/>
      <c r="F22" s="83"/>
      <c r="H22" s="340"/>
      <c r="I22" s="74"/>
      <c r="J22" s="75"/>
      <c r="K22" s="68" t="s">
        <v>397</v>
      </c>
      <c r="L22" s="69" t="s">
        <v>398</v>
      </c>
      <c r="M22" s="70">
        <v>1</v>
      </c>
      <c r="N22" s="47"/>
      <c r="P22" s="78"/>
      <c r="S22" s="78"/>
      <c r="T22" s="76" t="s">
        <v>398</v>
      </c>
      <c r="U22" s="75">
        <v>0.7</v>
      </c>
      <c r="V22" s="71">
        <v>391</v>
      </c>
      <c r="W22" s="72"/>
    </row>
    <row r="23" spans="1:23" ht="16.5" customHeight="1" x14ac:dyDescent="0.2">
      <c r="A23" s="53">
        <v>1</v>
      </c>
      <c r="B23" s="53">
        <v>3311</v>
      </c>
      <c r="C23" s="85" t="s">
        <v>3128</v>
      </c>
      <c r="D23" s="83"/>
      <c r="F23" s="325" t="s">
        <v>493</v>
      </c>
      <c r="G23" s="326"/>
      <c r="H23" s="77"/>
      <c r="I23" s="61"/>
      <c r="J23" s="62"/>
      <c r="K23" s="56"/>
      <c r="L23" s="57"/>
      <c r="M23" s="58"/>
      <c r="N23" s="47"/>
      <c r="P23" s="78"/>
      <c r="S23" s="78"/>
      <c r="T23" s="77"/>
      <c r="U23" s="61"/>
      <c r="V23" s="59">
        <v>900</v>
      </c>
      <c r="W23" s="60"/>
    </row>
    <row r="24" spans="1:23" ht="16.5" customHeight="1" x14ac:dyDescent="0.2">
      <c r="A24" s="53">
        <v>1</v>
      </c>
      <c r="B24" s="53">
        <v>3312</v>
      </c>
      <c r="C24" s="85" t="s">
        <v>3129</v>
      </c>
      <c r="D24" s="83"/>
      <c r="F24" s="327"/>
      <c r="G24" s="328"/>
      <c r="H24" s="55"/>
      <c r="I24" s="49"/>
      <c r="J24" s="50"/>
      <c r="K24" s="56" t="s">
        <v>397</v>
      </c>
      <c r="L24" s="57" t="s">
        <v>398</v>
      </c>
      <c r="M24" s="58">
        <v>1</v>
      </c>
      <c r="N24" s="47"/>
      <c r="P24" s="78"/>
      <c r="S24" s="78"/>
      <c r="T24" s="47"/>
      <c r="V24" s="59">
        <v>900</v>
      </c>
      <c r="W24" s="60"/>
    </row>
    <row r="25" spans="1:23" ht="16.5" customHeight="1" x14ac:dyDescent="0.2">
      <c r="A25" s="53">
        <v>1</v>
      </c>
      <c r="B25" s="53">
        <v>3313</v>
      </c>
      <c r="C25" s="85" t="s">
        <v>3130</v>
      </c>
      <c r="D25" s="83"/>
      <c r="F25" s="327"/>
      <c r="G25" s="328"/>
      <c r="H25" s="329" t="s">
        <v>399</v>
      </c>
      <c r="I25" s="61" t="s">
        <v>398</v>
      </c>
      <c r="J25" s="62">
        <v>0.7</v>
      </c>
      <c r="K25" s="56"/>
      <c r="L25" s="57"/>
      <c r="M25" s="58"/>
      <c r="N25" s="47"/>
      <c r="P25" s="78"/>
      <c r="S25" s="78"/>
      <c r="T25" s="47"/>
      <c r="V25" s="59">
        <v>630</v>
      </c>
      <c r="W25" s="60"/>
    </row>
    <row r="26" spans="1:23" ht="16.5" customHeight="1" x14ac:dyDescent="0.2">
      <c r="A26" s="53">
        <v>1</v>
      </c>
      <c r="B26" s="53">
        <v>3314</v>
      </c>
      <c r="C26" s="85" t="s">
        <v>3131</v>
      </c>
      <c r="D26" s="83"/>
      <c r="F26" s="127">
        <v>413</v>
      </c>
      <c r="G26" s="25" t="s">
        <v>394</v>
      </c>
      <c r="H26" s="330"/>
      <c r="I26" s="49"/>
      <c r="J26" s="50"/>
      <c r="K26" s="56" t="s">
        <v>397</v>
      </c>
      <c r="L26" s="57" t="s">
        <v>398</v>
      </c>
      <c r="M26" s="58">
        <v>1</v>
      </c>
      <c r="N26" s="47"/>
      <c r="P26" s="78"/>
      <c r="S26" s="78"/>
      <c r="T26" s="55"/>
      <c r="U26" s="49"/>
      <c r="V26" s="59">
        <v>630</v>
      </c>
      <c r="W26" s="60"/>
    </row>
    <row r="27" spans="1:23" ht="16.5" customHeight="1" x14ac:dyDescent="0.2">
      <c r="A27" s="63">
        <v>1</v>
      </c>
      <c r="B27" s="63" t="s">
        <v>723</v>
      </c>
      <c r="C27" s="87" t="s">
        <v>3132</v>
      </c>
      <c r="D27" s="83"/>
      <c r="F27" s="122"/>
      <c r="H27" s="65"/>
      <c r="I27" s="66"/>
      <c r="J27" s="67"/>
      <c r="K27" s="68"/>
      <c r="L27" s="69"/>
      <c r="M27" s="70"/>
      <c r="N27" s="47"/>
      <c r="P27" s="78"/>
      <c r="S27" s="78"/>
      <c r="T27" s="331" t="s">
        <v>400</v>
      </c>
      <c r="U27" s="338"/>
      <c r="V27" s="71">
        <v>630</v>
      </c>
      <c r="W27" s="72"/>
    </row>
    <row r="28" spans="1:23" ht="16.5" customHeight="1" x14ac:dyDescent="0.2">
      <c r="A28" s="63">
        <v>1</v>
      </c>
      <c r="B28" s="63" t="s">
        <v>724</v>
      </c>
      <c r="C28" s="87" t="s">
        <v>3133</v>
      </c>
      <c r="D28" s="83"/>
      <c r="F28" s="122"/>
      <c r="H28" s="73"/>
      <c r="I28" s="74"/>
      <c r="J28" s="75"/>
      <c r="K28" s="68" t="s">
        <v>397</v>
      </c>
      <c r="L28" s="69" t="s">
        <v>398</v>
      </c>
      <c r="M28" s="70">
        <v>1</v>
      </c>
      <c r="N28" s="47"/>
      <c r="P28" s="78"/>
      <c r="S28" s="78"/>
      <c r="T28" s="333"/>
      <c r="U28" s="339"/>
      <c r="V28" s="71">
        <v>630</v>
      </c>
      <c r="W28" s="72"/>
    </row>
    <row r="29" spans="1:23" ht="16.5" customHeight="1" x14ac:dyDescent="0.2">
      <c r="A29" s="63">
        <v>1</v>
      </c>
      <c r="B29" s="63" t="s">
        <v>725</v>
      </c>
      <c r="C29" s="87" t="s">
        <v>3134</v>
      </c>
      <c r="D29" s="83"/>
      <c r="F29" s="83"/>
      <c r="H29" s="335" t="s">
        <v>399</v>
      </c>
      <c r="I29" s="66" t="s">
        <v>398</v>
      </c>
      <c r="J29" s="67">
        <v>0.7</v>
      </c>
      <c r="K29" s="68"/>
      <c r="L29" s="69"/>
      <c r="M29" s="70"/>
      <c r="N29" s="47"/>
      <c r="P29" s="78"/>
      <c r="S29" s="78"/>
      <c r="T29" s="333"/>
      <c r="U29" s="339"/>
      <c r="V29" s="71">
        <v>441</v>
      </c>
      <c r="W29" s="72"/>
    </row>
    <row r="30" spans="1:23" ht="16.5" customHeight="1" x14ac:dyDescent="0.2">
      <c r="A30" s="63">
        <v>1</v>
      </c>
      <c r="B30" s="63" t="s">
        <v>726</v>
      </c>
      <c r="C30" s="87" t="s">
        <v>3135</v>
      </c>
      <c r="D30" s="83"/>
      <c r="F30" s="83"/>
      <c r="H30" s="340"/>
      <c r="I30" s="74"/>
      <c r="J30" s="75"/>
      <c r="K30" s="68" t="s">
        <v>397</v>
      </c>
      <c r="L30" s="69" t="s">
        <v>398</v>
      </c>
      <c r="M30" s="70">
        <v>1</v>
      </c>
      <c r="N30" s="47"/>
      <c r="P30" s="78"/>
      <c r="S30" s="78"/>
      <c r="T30" s="76" t="s">
        <v>398</v>
      </c>
      <c r="U30" s="75">
        <v>0.7</v>
      </c>
      <c r="V30" s="71">
        <v>441</v>
      </c>
      <c r="W30" s="72"/>
    </row>
    <row r="31" spans="1:23" ht="16.5" customHeight="1" x14ac:dyDescent="0.2">
      <c r="A31" s="53">
        <v>1</v>
      </c>
      <c r="B31" s="53">
        <v>3315</v>
      </c>
      <c r="C31" s="85" t="s">
        <v>3136</v>
      </c>
      <c r="D31" s="133"/>
      <c r="E31" s="111"/>
      <c r="F31" s="325" t="s">
        <v>458</v>
      </c>
      <c r="G31" s="326"/>
      <c r="H31" s="77"/>
      <c r="I31" s="61"/>
      <c r="J31" s="62"/>
      <c r="K31" s="56"/>
      <c r="L31" s="57"/>
      <c r="M31" s="58"/>
      <c r="N31" s="47"/>
      <c r="P31" s="78"/>
      <c r="S31" s="78"/>
      <c r="T31" s="77"/>
      <c r="U31" s="61"/>
      <c r="V31" s="59">
        <v>1007</v>
      </c>
      <c r="W31" s="60"/>
    </row>
    <row r="32" spans="1:23" ht="16.5" customHeight="1" x14ac:dyDescent="0.2">
      <c r="A32" s="53">
        <v>1</v>
      </c>
      <c r="B32" s="53">
        <v>3316</v>
      </c>
      <c r="C32" s="85" t="s">
        <v>3137</v>
      </c>
      <c r="D32" s="133"/>
      <c r="E32" s="111"/>
      <c r="F32" s="327"/>
      <c r="G32" s="328"/>
      <c r="H32" s="55"/>
      <c r="I32" s="49"/>
      <c r="J32" s="50"/>
      <c r="K32" s="56" t="s">
        <v>397</v>
      </c>
      <c r="L32" s="57" t="s">
        <v>398</v>
      </c>
      <c r="M32" s="58">
        <v>1</v>
      </c>
      <c r="N32" s="47"/>
      <c r="P32" s="78"/>
      <c r="S32" s="78"/>
      <c r="T32" s="47"/>
      <c r="V32" s="59">
        <v>1007</v>
      </c>
      <c r="W32" s="60"/>
    </row>
    <row r="33" spans="1:23" ht="16.5" customHeight="1" x14ac:dyDescent="0.2">
      <c r="A33" s="53">
        <v>1</v>
      </c>
      <c r="B33" s="53">
        <v>3317</v>
      </c>
      <c r="C33" s="85" t="s">
        <v>3138</v>
      </c>
      <c r="D33" s="133"/>
      <c r="E33" s="111"/>
      <c r="F33" s="327"/>
      <c r="G33" s="328"/>
      <c r="H33" s="329" t="s">
        <v>399</v>
      </c>
      <c r="I33" s="61" t="s">
        <v>398</v>
      </c>
      <c r="J33" s="62">
        <v>0.7</v>
      </c>
      <c r="K33" s="56"/>
      <c r="L33" s="57"/>
      <c r="M33" s="58"/>
      <c r="N33" s="47"/>
      <c r="P33" s="78"/>
      <c r="S33" s="78"/>
      <c r="T33" s="47"/>
      <c r="V33" s="59">
        <v>705</v>
      </c>
      <c r="W33" s="60"/>
    </row>
    <row r="34" spans="1:23" ht="16.5" customHeight="1" x14ac:dyDescent="0.2">
      <c r="A34" s="53">
        <v>1</v>
      </c>
      <c r="B34" s="53">
        <v>3318</v>
      </c>
      <c r="C34" s="85" t="s">
        <v>3139</v>
      </c>
      <c r="D34" s="167"/>
      <c r="E34" s="78"/>
      <c r="F34" s="127">
        <v>498</v>
      </c>
      <c r="G34" s="25" t="s">
        <v>394</v>
      </c>
      <c r="H34" s="330"/>
      <c r="I34" s="49"/>
      <c r="J34" s="50"/>
      <c r="K34" s="56" t="s">
        <v>397</v>
      </c>
      <c r="L34" s="57" t="s">
        <v>398</v>
      </c>
      <c r="M34" s="58">
        <v>1</v>
      </c>
      <c r="N34" s="47"/>
      <c r="P34" s="78"/>
      <c r="S34" s="78"/>
      <c r="T34" s="55"/>
      <c r="U34" s="49"/>
      <c r="V34" s="59">
        <v>705</v>
      </c>
      <c r="W34" s="60"/>
    </row>
    <row r="35" spans="1:23" ht="16.5" customHeight="1" x14ac:dyDescent="0.2">
      <c r="A35" s="63">
        <v>1</v>
      </c>
      <c r="B35" s="63" t="s">
        <v>727</v>
      </c>
      <c r="C35" s="87" t="s">
        <v>3140</v>
      </c>
      <c r="D35" s="83"/>
      <c r="E35" s="78"/>
      <c r="F35" s="122"/>
      <c r="H35" s="65"/>
      <c r="I35" s="66"/>
      <c r="J35" s="67"/>
      <c r="K35" s="68"/>
      <c r="L35" s="69"/>
      <c r="M35" s="70"/>
      <c r="N35" s="47"/>
      <c r="P35" s="78"/>
      <c r="S35" s="78"/>
      <c r="T35" s="331" t="s">
        <v>400</v>
      </c>
      <c r="U35" s="338"/>
      <c r="V35" s="71">
        <v>705</v>
      </c>
      <c r="W35" s="72"/>
    </row>
    <row r="36" spans="1:23" ht="16.5" customHeight="1" x14ac:dyDescent="0.2">
      <c r="A36" s="63">
        <v>1</v>
      </c>
      <c r="B36" s="63" t="s">
        <v>728</v>
      </c>
      <c r="C36" s="87" t="s">
        <v>3141</v>
      </c>
      <c r="D36" s="83"/>
      <c r="F36" s="122"/>
      <c r="H36" s="73"/>
      <c r="I36" s="74"/>
      <c r="J36" s="75"/>
      <c r="K36" s="68" t="s">
        <v>397</v>
      </c>
      <c r="L36" s="69" t="s">
        <v>398</v>
      </c>
      <c r="M36" s="70">
        <v>1</v>
      </c>
      <c r="N36" s="47"/>
      <c r="P36" s="78"/>
      <c r="S36" s="78"/>
      <c r="T36" s="333"/>
      <c r="U36" s="339"/>
      <c r="V36" s="71">
        <v>705</v>
      </c>
      <c r="W36" s="72"/>
    </row>
    <row r="37" spans="1:23" ht="16.5" customHeight="1" x14ac:dyDescent="0.2">
      <c r="A37" s="63">
        <v>1</v>
      </c>
      <c r="B37" s="63" t="s">
        <v>729</v>
      </c>
      <c r="C37" s="87" t="s">
        <v>3142</v>
      </c>
      <c r="D37" s="83"/>
      <c r="F37" s="83"/>
      <c r="H37" s="335" t="s">
        <v>399</v>
      </c>
      <c r="I37" s="66" t="s">
        <v>398</v>
      </c>
      <c r="J37" s="67">
        <v>0.7</v>
      </c>
      <c r="K37" s="68"/>
      <c r="L37" s="69"/>
      <c r="M37" s="70"/>
      <c r="N37" s="47"/>
      <c r="P37" s="78"/>
      <c r="S37" s="78"/>
      <c r="T37" s="333"/>
      <c r="U37" s="339"/>
      <c r="V37" s="71">
        <v>493</v>
      </c>
      <c r="W37" s="72"/>
    </row>
    <row r="38" spans="1:23" ht="16.5" customHeight="1" x14ac:dyDescent="0.2">
      <c r="A38" s="63">
        <v>1</v>
      </c>
      <c r="B38" s="63" t="s">
        <v>730</v>
      </c>
      <c r="C38" s="87" t="s">
        <v>3143</v>
      </c>
      <c r="D38" s="83"/>
      <c r="F38" s="83"/>
      <c r="H38" s="340"/>
      <c r="I38" s="74"/>
      <c r="J38" s="75"/>
      <c r="K38" s="68" t="s">
        <v>397</v>
      </c>
      <c r="L38" s="69" t="s">
        <v>398</v>
      </c>
      <c r="M38" s="70">
        <v>1</v>
      </c>
      <c r="N38" s="47"/>
      <c r="P38" s="78"/>
      <c r="S38" s="78"/>
      <c r="T38" s="76" t="s">
        <v>398</v>
      </c>
      <c r="U38" s="75">
        <v>0.7</v>
      </c>
      <c r="V38" s="71">
        <v>493</v>
      </c>
      <c r="W38" s="72"/>
    </row>
    <row r="39" spans="1:23" ht="16.5" customHeight="1" x14ac:dyDescent="0.2">
      <c r="A39" s="53">
        <v>1</v>
      </c>
      <c r="B39" s="53">
        <v>3319</v>
      </c>
      <c r="C39" s="85" t="s">
        <v>3144</v>
      </c>
      <c r="D39" s="83"/>
      <c r="F39" s="325" t="s">
        <v>731</v>
      </c>
      <c r="G39" s="326"/>
      <c r="H39" s="77"/>
      <c r="I39" s="61"/>
      <c r="J39" s="62"/>
      <c r="K39" s="56"/>
      <c r="L39" s="57"/>
      <c r="M39" s="58"/>
      <c r="N39" s="47"/>
      <c r="P39" s="78"/>
      <c r="S39" s="78"/>
      <c r="T39" s="77"/>
      <c r="U39" s="61"/>
      <c r="V39" s="59">
        <v>1110</v>
      </c>
      <c r="W39" s="60"/>
    </row>
    <row r="40" spans="1:23" ht="16.5" customHeight="1" x14ac:dyDescent="0.2">
      <c r="A40" s="53">
        <v>1</v>
      </c>
      <c r="B40" s="53">
        <v>3320</v>
      </c>
      <c r="C40" s="85" t="s">
        <v>3145</v>
      </c>
      <c r="D40" s="83"/>
      <c r="F40" s="327"/>
      <c r="G40" s="328"/>
      <c r="H40" s="55"/>
      <c r="I40" s="49"/>
      <c r="J40" s="50"/>
      <c r="K40" s="56" t="s">
        <v>397</v>
      </c>
      <c r="L40" s="57" t="s">
        <v>398</v>
      </c>
      <c r="M40" s="58">
        <v>1</v>
      </c>
      <c r="N40" s="47"/>
      <c r="P40" s="78"/>
      <c r="S40" s="78"/>
      <c r="T40" s="47"/>
      <c r="V40" s="59">
        <v>1110</v>
      </c>
      <c r="W40" s="60"/>
    </row>
    <row r="41" spans="1:23" ht="16.5" customHeight="1" x14ac:dyDescent="0.2">
      <c r="A41" s="53">
        <v>1</v>
      </c>
      <c r="B41" s="53">
        <v>3321</v>
      </c>
      <c r="C41" s="85" t="s">
        <v>3146</v>
      </c>
      <c r="D41" s="83"/>
      <c r="F41" s="327"/>
      <c r="G41" s="328"/>
      <c r="H41" s="329" t="s">
        <v>399</v>
      </c>
      <c r="I41" s="61" t="s">
        <v>398</v>
      </c>
      <c r="J41" s="62">
        <v>0.7</v>
      </c>
      <c r="K41" s="56"/>
      <c r="L41" s="57"/>
      <c r="M41" s="58"/>
      <c r="N41" s="47"/>
      <c r="P41" s="78"/>
      <c r="S41" s="78"/>
      <c r="T41" s="47"/>
      <c r="V41" s="59">
        <v>778</v>
      </c>
      <c r="W41" s="60"/>
    </row>
    <row r="42" spans="1:23" ht="16.5" customHeight="1" x14ac:dyDescent="0.2">
      <c r="A42" s="53">
        <v>1</v>
      </c>
      <c r="B42" s="53">
        <v>3322</v>
      </c>
      <c r="C42" s="85" t="s">
        <v>3147</v>
      </c>
      <c r="D42" s="83"/>
      <c r="F42" s="127">
        <v>581</v>
      </c>
      <c r="G42" s="25" t="s">
        <v>394</v>
      </c>
      <c r="H42" s="330"/>
      <c r="I42" s="49"/>
      <c r="J42" s="50"/>
      <c r="K42" s="56" t="s">
        <v>397</v>
      </c>
      <c r="L42" s="57" t="s">
        <v>398</v>
      </c>
      <c r="M42" s="58">
        <v>1</v>
      </c>
      <c r="N42" s="47"/>
      <c r="P42" s="78"/>
      <c r="S42" s="78"/>
      <c r="T42" s="55"/>
      <c r="U42" s="49"/>
      <c r="V42" s="59">
        <v>778</v>
      </c>
      <c r="W42" s="60"/>
    </row>
    <row r="43" spans="1:23" ht="16.5" customHeight="1" x14ac:dyDescent="0.2">
      <c r="A43" s="63">
        <v>1</v>
      </c>
      <c r="B43" s="63" t="s">
        <v>732</v>
      </c>
      <c r="C43" s="87" t="s">
        <v>3148</v>
      </c>
      <c r="D43" s="83"/>
      <c r="F43" s="122"/>
      <c r="H43" s="65"/>
      <c r="I43" s="66"/>
      <c r="J43" s="67"/>
      <c r="K43" s="68"/>
      <c r="L43" s="69"/>
      <c r="M43" s="70"/>
      <c r="N43" s="47"/>
      <c r="P43" s="78"/>
      <c r="S43" s="78"/>
      <c r="T43" s="331" t="s">
        <v>400</v>
      </c>
      <c r="U43" s="338"/>
      <c r="V43" s="71">
        <v>777</v>
      </c>
      <c r="W43" s="72"/>
    </row>
    <row r="44" spans="1:23" ht="16.5" customHeight="1" x14ac:dyDescent="0.2">
      <c r="A44" s="63">
        <v>1</v>
      </c>
      <c r="B44" s="63" t="s">
        <v>733</v>
      </c>
      <c r="C44" s="87" t="s">
        <v>3149</v>
      </c>
      <c r="D44" s="83"/>
      <c r="F44" s="122"/>
      <c r="H44" s="73"/>
      <c r="I44" s="74"/>
      <c r="J44" s="75"/>
      <c r="K44" s="68" t="s">
        <v>397</v>
      </c>
      <c r="L44" s="69" t="s">
        <v>398</v>
      </c>
      <c r="M44" s="70">
        <v>1</v>
      </c>
      <c r="N44" s="47"/>
      <c r="P44" s="78"/>
      <c r="S44" s="78"/>
      <c r="T44" s="333"/>
      <c r="U44" s="339"/>
      <c r="V44" s="71">
        <v>777</v>
      </c>
      <c r="W44" s="72"/>
    </row>
    <row r="45" spans="1:23" ht="16.5" customHeight="1" x14ac:dyDescent="0.2">
      <c r="A45" s="63">
        <v>1</v>
      </c>
      <c r="B45" s="63" t="s">
        <v>734</v>
      </c>
      <c r="C45" s="87" t="s">
        <v>3150</v>
      </c>
      <c r="D45" s="83"/>
      <c r="F45" s="83"/>
      <c r="H45" s="335" t="s">
        <v>399</v>
      </c>
      <c r="I45" s="66" t="s">
        <v>398</v>
      </c>
      <c r="J45" s="67">
        <v>0.7</v>
      </c>
      <c r="K45" s="68"/>
      <c r="L45" s="69"/>
      <c r="M45" s="70"/>
      <c r="N45" s="47"/>
      <c r="P45" s="78"/>
      <c r="S45" s="78"/>
      <c r="T45" s="333"/>
      <c r="U45" s="339"/>
      <c r="V45" s="71">
        <v>544</v>
      </c>
      <c r="W45" s="72"/>
    </row>
    <row r="46" spans="1:23" ht="16.5" customHeight="1" x14ac:dyDescent="0.2">
      <c r="A46" s="63">
        <v>1</v>
      </c>
      <c r="B46" s="63" t="s">
        <v>735</v>
      </c>
      <c r="C46" s="87" t="s">
        <v>3151</v>
      </c>
      <c r="D46" s="83"/>
      <c r="F46" s="83"/>
      <c r="H46" s="340"/>
      <c r="I46" s="74"/>
      <c r="J46" s="75"/>
      <c r="K46" s="68" t="s">
        <v>397</v>
      </c>
      <c r="L46" s="69" t="s">
        <v>398</v>
      </c>
      <c r="M46" s="70">
        <v>1</v>
      </c>
      <c r="N46" s="47"/>
      <c r="P46" s="78"/>
      <c r="S46" s="78"/>
      <c r="T46" s="76" t="s">
        <v>398</v>
      </c>
      <c r="U46" s="75">
        <v>0.7</v>
      </c>
      <c r="V46" s="71">
        <v>544</v>
      </c>
      <c r="W46" s="72"/>
    </row>
    <row r="47" spans="1:23" ht="16.5" customHeight="1" x14ac:dyDescent="0.2">
      <c r="A47" s="53">
        <v>1</v>
      </c>
      <c r="B47" s="53">
        <v>3323</v>
      </c>
      <c r="C47" s="85" t="s">
        <v>3152</v>
      </c>
      <c r="D47" s="325" t="s">
        <v>736</v>
      </c>
      <c r="E47" s="326"/>
      <c r="F47" s="325" t="s">
        <v>495</v>
      </c>
      <c r="G47" s="326"/>
      <c r="H47" s="77"/>
      <c r="I47" s="61"/>
      <c r="J47" s="62"/>
      <c r="K47" s="56"/>
      <c r="L47" s="57"/>
      <c r="M47" s="58"/>
      <c r="N47" s="47"/>
      <c r="P47" s="78"/>
      <c r="S47" s="78"/>
      <c r="T47" s="77"/>
      <c r="U47" s="61"/>
      <c r="V47" s="59">
        <v>835</v>
      </c>
      <c r="W47" s="60"/>
    </row>
    <row r="48" spans="1:23" ht="16.5" customHeight="1" x14ac:dyDescent="0.2">
      <c r="A48" s="53">
        <v>1</v>
      </c>
      <c r="B48" s="53">
        <v>3324</v>
      </c>
      <c r="C48" s="85" t="s">
        <v>3153</v>
      </c>
      <c r="D48" s="327"/>
      <c r="E48" s="328"/>
      <c r="F48" s="327"/>
      <c r="G48" s="328"/>
      <c r="H48" s="55"/>
      <c r="I48" s="49"/>
      <c r="J48" s="50"/>
      <c r="K48" s="56" t="s">
        <v>397</v>
      </c>
      <c r="L48" s="57" t="s">
        <v>398</v>
      </c>
      <c r="M48" s="58">
        <v>1</v>
      </c>
      <c r="N48" s="47"/>
      <c r="P48" s="78"/>
      <c r="S48" s="78"/>
      <c r="T48" s="47"/>
      <c r="V48" s="59">
        <v>835</v>
      </c>
      <c r="W48" s="60"/>
    </row>
    <row r="49" spans="1:23" ht="16.5" customHeight="1" x14ac:dyDescent="0.2">
      <c r="A49" s="53">
        <v>1</v>
      </c>
      <c r="B49" s="53">
        <v>3325</v>
      </c>
      <c r="C49" s="85" t="s">
        <v>3154</v>
      </c>
      <c r="D49" s="327"/>
      <c r="E49" s="328"/>
      <c r="F49" s="327"/>
      <c r="G49" s="328"/>
      <c r="H49" s="329" t="s">
        <v>399</v>
      </c>
      <c r="I49" s="61" t="s">
        <v>398</v>
      </c>
      <c r="J49" s="62">
        <v>0.7</v>
      </c>
      <c r="K49" s="56"/>
      <c r="L49" s="57"/>
      <c r="M49" s="58"/>
      <c r="N49" s="47"/>
      <c r="P49" s="78"/>
      <c r="S49" s="78"/>
      <c r="T49" s="47"/>
      <c r="V49" s="59">
        <v>585</v>
      </c>
      <c r="W49" s="60"/>
    </row>
    <row r="50" spans="1:23" ht="16.5" customHeight="1" x14ac:dyDescent="0.2">
      <c r="A50" s="53">
        <v>1</v>
      </c>
      <c r="B50" s="53">
        <v>3326</v>
      </c>
      <c r="C50" s="85" t="s">
        <v>3155</v>
      </c>
      <c r="D50" s="127">
        <v>404</v>
      </c>
      <c r="E50" s="25" t="s">
        <v>394</v>
      </c>
      <c r="F50" s="127">
        <v>183</v>
      </c>
      <c r="G50" s="25" t="s">
        <v>394</v>
      </c>
      <c r="H50" s="330"/>
      <c r="I50" s="49"/>
      <c r="J50" s="50"/>
      <c r="K50" s="56" t="s">
        <v>397</v>
      </c>
      <c r="L50" s="57" t="s">
        <v>398</v>
      </c>
      <c r="M50" s="58">
        <v>1</v>
      </c>
      <c r="N50" s="47"/>
      <c r="P50" s="78"/>
      <c r="S50" s="78"/>
      <c r="T50" s="55"/>
      <c r="U50" s="49"/>
      <c r="V50" s="59">
        <v>585</v>
      </c>
      <c r="W50" s="60"/>
    </row>
    <row r="51" spans="1:23" ht="16.5" customHeight="1" x14ac:dyDescent="0.2">
      <c r="A51" s="63">
        <v>1</v>
      </c>
      <c r="B51" s="63" t="s">
        <v>737</v>
      </c>
      <c r="C51" s="87" t="s">
        <v>3156</v>
      </c>
      <c r="D51" s="122"/>
      <c r="F51" s="122"/>
      <c r="H51" s="65"/>
      <c r="I51" s="66"/>
      <c r="J51" s="67"/>
      <c r="K51" s="68"/>
      <c r="L51" s="69"/>
      <c r="M51" s="70"/>
      <c r="N51" s="47"/>
      <c r="P51" s="78"/>
      <c r="S51" s="78"/>
      <c r="T51" s="331" t="s">
        <v>400</v>
      </c>
      <c r="U51" s="338"/>
      <c r="V51" s="71">
        <v>584</v>
      </c>
      <c r="W51" s="72"/>
    </row>
    <row r="52" spans="1:23" ht="16.5" customHeight="1" x14ac:dyDescent="0.2">
      <c r="A52" s="63">
        <v>1</v>
      </c>
      <c r="B52" s="63" t="s">
        <v>738</v>
      </c>
      <c r="C52" s="87" t="s">
        <v>3157</v>
      </c>
      <c r="D52" s="122"/>
      <c r="F52" s="122"/>
      <c r="H52" s="73"/>
      <c r="I52" s="74"/>
      <c r="J52" s="75"/>
      <c r="K52" s="68" t="s">
        <v>397</v>
      </c>
      <c r="L52" s="69" t="s">
        <v>398</v>
      </c>
      <c r="M52" s="70">
        <v>1</v>
      </c>
      <c r="N52" s="47"/>
      <c r="P52" s="78"/>
      <c r="S52" s="78"/>
      <c r="T52" s="333"/>
      <c r="U52" s="339"/>
      <c r="V52" s="71">
        <v>584</v>
      </c>
      <c r="W52" s="72"/>
    </row>
    <row r="53" spans="1:23" ht="16.5" customHeight="1" x14ac:dyDescent="0.2">
      <c r="A53" s="63">
        <v>1</v>
      </c>
      <c r="B53" s="63" t="s">
        <v>739</v>
      </c>
      <c r="C53" s="87" t="s">
        <v>3158</v>
      </c>
      <c r="D53" s="83"/>
      <c r="F53" s="83"/>
      <c r="H53" s="335" t="s">
        <v>399</v>
      </c>
      <c r="I53" s="66" t="s">
        <v>398</v>
      </c>
      <c r="J53" s="67">
        <v>0.7</v>
      </c>
      <c r="K53" s="68"/>
      <c r="L53" s="69"/>
      <c r="M53" s="70"/>
      <c r="N53" s="47"/>
      <c r="P53" s="78"/>
      <c r="S53" s="78"/>
      <c r="T53" s="333"/>
      <c r="U53" s="339"/>
      <c r="V53" s="71">
        <v>410</v>
      </c>
      <c r="W53" s="72"/>
    </row>
    <row r="54" spans="1:23" ht="16.5" customHeight="1" x14ac:dyDescent="0.2">
      <c r="A54" s="63">
        <v>1</v>
      </c>
      <c r="B54" s="63" t="s">
        <v>740</v>
      </c>
      <c r="C54" s="87" t="s">
        <v>3159</v>
      </c>
      <c r="D54" s="83"/>
      <c r="F54" s="83"/>
      <c r="H54" s="340"/>
      <c r="I54" s="74"/>
      <c r="J54" s="75"/>
      <c r="K54" s="68" t="s">
        <v>397</v>
      </c>
      <c r="L54" s="69" t="s">
        <v>398</v>
      </c>
      <c r="M54" s="70">
        <v>1</v>
      </c>
      <c r="N54" s="47"/>
      <c r="P54" s="78"/>
      <c r="S54" s="78"/>
      <c r="T54" s="76" t="s">
        <v>398</v>
      </c>
      <c r="U54" s="75">
        <v>0.7</v>
      </c>
      <c r="V54" s="71">
        <v>410</v>
      </c>
      <c r="W54" s="72"/>
    </row>
    <row r="55" spans="1:23" ht="16.5" customHeight="1" x14ac:dyDescent="0.2">
      <c r="A55" s="53">
        <v>1</v>
      </c>
      <c r="B55" s="53">
        <v>3327</v>
      </c>
      <c r="C55" s="85" t="s">
        <v>3160</v>
      </c>
      <c r="D55" s="83"/>
      <c r="F55" s="325" t="s">
        <v>492</v>
      </c>
      <c r="G55" s="326"/>
      <c r="H55" s="77"/>
      <c r="I55" s="61"/>
      <c r="J55" s="62"/>
      <c r="K55" s="56"/>
      <c r="L55" s="57"/>
      <c r="M55" s="58"/>
      <c r="N55" s="47"/>
      <c r="P55" s="78"/>
      <c r="S55" s="78"/>
      <c r="T55" s="77"/>
      <c r="U55" s="61"/>
      <c r="V55" s="59">
        <v>937</v>
      </c>
      <c r="W55" s="60"/>
    </row>
    <row r="56" spans="1:23" ht="16.5" customHeight="1" x14ac:dyDescent="0.2">
      <c r="A56" s="53">
        <v>1</v>
      </c>
      <c r="B56" s="53">
        <v>3328</v>
      </c>
      <c r="C56" s="85" t="s">
        <v>3161</v>
      </c>
      <c r="D56" s="83"/>
      <c r="F56" s="327"/>
      <c r="G56" s="328"/>
      <c r="H56" s="55"/>
      <c r="I56" s="49"/>
      <c r="J56" s="50"/>
      <c r="K56" s="56" t="s">
        <v>397</v>
      </c>
      <c r="L56" s="57" t="s">
        <v>398</v>
      </c>
      <c r="M56" s="58">
        <v>1</v>
      </c>
      <c r="N56" s="47"/>
      <c r="P56" s="78"/>
      <c r="S56" s="78"/>
      <c r="T56" s="47"/>
      <c r="V56" s="59">
        <v>937</v>
      </c>
      <c r="W56" s="60"/>
    </row>
    <row r="57" spans="1:23" ht="16.5" customHeight="1" x14ac:dyDescent="0.2">
      <c r="A57" s="53">
        <v>1</v>
      </c>
      <c r="B57" s="53">
        <v>3329</v>
      </c>
      <c r="C57" s="85" t="s">
        <v>3162</v>
      </c>
      <c r="D57" s="83"/>
      <c r="F57" s="327"/>
      <c r="G57" s="328"/>
      <c r="H57" s="329" t="s">
        <v>399</v>
      </c>
      <c r="I57" s="61" t="s">
        <v>398</v>
      </c>
      <c r="J57" s="62">
        <v>0.7</v>
      </c>
      <c r="K57" s="56"/>
      <c r="L57" s="57"/>
      <c r="M57" s="58"/>
      <c r="N57" s="47"/>
      <c r="P57" s="78"/>
      <c r="S57" s="78"/>
      <c r="T57" s="47"/>
      <c r="V57" s="59">
        <v>658</v>
      </c>
      <c r="W57" s="60"/>
    </row>
    <row r="58" spans="1:23" ht="16.5" customHeight="1" x14ac:dyDescent="0.2">
      <c r="A58" s="53">
        <v>1</v>
      </c>
      <c r="B58" s="53">
        <v>3330</v>
      </c>
      <c r="C58" s="85" t="s">
        <v>3163</v>
      </c>
      <c r="D58" s="83"/>
      <c r="F58" s="127">
        <v>265</v>
      </c>
      <c r="G58" s="25" t="s">
        <v>394</v>
      </c>
      <c r="H58" s="330"/>
      <c r="I58" s="49"/>
      <c r="J58" s="50"/>
      <c r="K58" s="56" t="s">
        <v>397</v>
      </c>
      <c r="L58" s="57" t="s">
        <v>398</v>
      </c>
      <c r="M58" s="58">
        <v>1</v>
      </c>
      <c r="N58" s="47"/>
      <c r="P58" s="78"/>
      <c r="S58" s="78"/>
      <c r="T58" s="55"/>
      <c r="U58" s="49"/>
      <c r="V58" s="59">
        <v>658</v>
      </c>
      <c r="W58" s="60"/>
    </row>
    <row r="59" spans="1:23" ht="16.5" customHeight="1" x14ac:dyDescent="0.2">
      <c r="A59" s="63">
        <v>1</v>
      </c>
      <c r="B59" s="63" t="s">
        <v>741</v>
      </c>
      <c r="C59" s="87" t="s">
        <v>3164</v>
      </c>
      <c r="D59" s="83"/>
      <c r="F59" s="122"/>
      <c r="H59" s="65"/>
      <c r="I59" s="66"/>
      <c r="J59" s="67"/>
      <c r="K59" s="68"/>
      <c r="L59" s="69"/>
      <c r="M59" s="70"/>
      <c r="N59" s="47"/>
      <c r="P59" s="78"/>
      <c r="S59" s="78"/>
      <c r="T59" s="331" t="s">
        <v>400</v>
      </c>
      <c r="U59" s="338"/>
      <c r="V59" s="71">
        <v>656</v>
      </c>
      <c r="W59" s="72"/>
    </row>
    <row r="60" spans="1:23" ht="16.5" customHeight="1" x14ac:dyDescent="0.2">
      <c r="A60" s="63">
        <v>1</v>
      </c>
      <c r="B60" s="63" t="s">
        <v>742</v>
      </c>
      <c r="C60" s="87" t="s">
        <v>3165</v>
      </c>
      <c r="D60" s="83"/>
      <c r="F60" s="122"/>
      <c r="H60" s="73"/>
      <c r="I60" s="74"/>
      <c r="J60" s="75"/>
      <c r="K60" s="68" t="s">
        <v>397</v>
      </c>
      <c r="L60" s="69" t="s">
        <v>398</v>
      </c>
      <c r="M60" s="70">
        <v>1</v>
      </c>
      <c r="N60" s="47"/>
      <c r="P60" s="78"/>
      <c r="S60" s="78"/>
      <c r="T60" s="333"/>
      <c r="U60" s="339"/>
      <c r="V60" s="71">
        <v>656</v>
      </c>
      <c r="W60" s="72"/>
    </row>
    <row r="61" spans="1:23" ht="16.5" customHeight="1" x14ac:dyDescent="0.2">
      <c r="A61" s="63">
        <v>1</v>
      </c>
      <c r="B61" s="63" t="s">
        <v>743</v>
      </c>
      <c r="C61" s="87" t="s">
        <v>3166</v>
      </c>
      <c r="D61" s="83"/>
      <c r="F61" s="83"/>
      <c r="H61" s="335" t="s">
        <v>399</v>
      </c>
      <c r="I61" s="66" t="s">
        <v>398</v>
      </c>
      <c r="J61" s="67">
        <v>0.7</v>
      </c>
      <c r="K61" s="68"/>
      <c r="L61" s="69"/>
      <c r="M61" s="70"/>
      <c r="N61" s="47"/>
      <c r="P61" s="78"/>
      <c r="S61" s="78"/>
      <c r="T61" s="333"/>
      <c r="U61" s="339"/>
      <c r="V61" s="71">
        <v>461</v>
      </c>
      <c r="W61" s="72"/>
    </row>
    <row r="62" spans="1:23" ht="16.5" customHeight="1" x14ac:dyDescent="0.2">
      <c r="A62" s="63">
        <v>1</v>
      </c>
      <c r="B62" s="63" t="s">
        <v>744</v>
      </c>
      <c r="C62" s="87" t="s">
        <v>3167</v>
      </c>
      <c r="D62" s="83"/>
      <c r="F62" s="83"/>
      <c r="H62" s="340"/>
      <c r="I62" s="74"/>
      <c r="J62" s="75"/>
      <c r="K62" s="68" t="s">
        <v>397</v>
      </c>
      <c r="L62" s="69" t="s">
        <v>398</v>
      </c>
      <c r="M62" s="70">
        <v>1</v>
      </c>
      <c r="N62" s="47"/>
      <c r="P62" s="78"/>
      <c r="S62" s="78"/>
      <c r="T62" s="76" t="s">
        <v>398</v>
      </c>
      <c r="U62" s="75">
        <v>0.7</v>
      </c>
      <c r="V62" s="71">
        <v>461</v>
      </c>
      <c r="W62" s="72"/>
    </row>
    <row r="63" spans="1:23" ht="16.5" customHeight="1" x14ac:dyDescent="0.2">
      <c r="A63" s="53">
        <v>1</v>
      </c>
      <c r="B63" s="53">
        <v>3331</v>
      </c>
      <c r="C63" s="85" t="s">
        <v>3168</v>
      </c>
      <c r="D63" s="133"/>
      <c r="E63" s="111"/>
      <c r="F63" s="325" t="s">
        <v>493</v>
      </c>
      <c r="G63" s="326"/>
      <c r="H63" s="77"/>
      <c r="I63" s="61"/>
      <c r="J63" s="62"/>
      <c r="K63" s="56"/>
      <c r="L63" s="57"/>
      <c r="M63" s="58"/>
      <c r="N63" s="47"/>
      <c r="P63" s="78"/>
      <c r="S63" s="78"/>
      <c r="T63" s="77"/>
      <c r="U63" s="61"/>
      <c r="V63" s="59">
        <v>1044</v>
      </c>
      <c r="W63" s="60"/>
    </row>
    <row r="64" spans="1:23" ht="16.5" customHeight="1" x14ac:dyDescent="0.2">
      <c r="A64" s="53">
        <v>1</v>
      </c>
      <c r="B64" s="53">
        <v>3332</v>
      </c>
      <c r="C64" s="85" t="s">
        <v>3169</v>
      </c>
      <c r="D64" s="133"/>
      <c r="E64" s="111"/>
      <c r="F64" s="327"/>
      <c r="G64" s="328"/>
      <c r="H64" s="55"/>
      <c r="I64" s="49"/>
      <c r="J64" s="50"/>
      <c r="K64" s="56" t="s">
        <v>397</v>
      </c>
      <c r="L64" s="57" t="s">
        <v>398</v>
      </c>
      <c r="M64" s="58">
        <v>1</v>
      </c>
      <c r="N64" s="47"/>
      <c r="P64" s="78"/>
      <c r="S64" s="78"/>
      <c r="T64" s="47"/>
      <c r="V64" s="59">
        <v>1044</v>
      </c>
      <c r="W64" s="60"/>
    </row>
    <row r="65" spans="1:23" ht="16.5" customHeight="1" x14ac:dyDescent="0.2">
      <c r="A65" s="53">
        <v>1</v>
      </c>
      <c r="B65" s="53">
        <v>3333</v>
      </c>
      <c r="C65" s="85" t="s">
        <v>3170</v>
      </c>
      <c r="D65" s="133"/>
      <c r="E65" s="111"/>
      <c r="F65" s="327"/>
      <c r="G65" s="328"/>
      <c r="H65" s="329" t="s">
        <v>399</v>
      </c>
      <c r="I65" s="61" t="s">
        <v>398</v>
      </c>
      <c r="J65" s="62">
        <v>0.7</v>
      </c>
      <c r="K65" s="56"/>
      <c r="L65" s="57"/>
      <c r="M65" s="58"/>
      <c r="N65" s="47"/>
      <c r="P65" s="78"/>
      <c r="S65" s="78"/>
      <c r="T65" s="47"/>
      <c r="V65" s="59">
        <v>731</v>
      </c>
      <c r="W65" s="60"/>
    </row>
    <row r="66" spans="1:23" ht="16.5" customHeight="1" x14ac:dyDescent="0.2">
      <c r="A66" s="53">
        <v>1</v>
      </c>
      <c r="B66" s="53">
        <v>3334</v>
      </c>
      <c r="C66" s="85" t="s">
        <v>3171</v>
      </c>
      <c r="D66" s="167"/>
      <c r="E66" s="78"/>
      <c r="F66" s="127">
        <v>350</v>
      </c>
      <c r="G66" s="25" t="s">
        <v>394</v>
      </c>
      <c r="H66" s="330"/>
      <c r="I66" s="49"/>
      <c r="J66" s="50"/>
      <c r="K66" s="56" t="s">
        <v>397</v>
      </c>
      <c r="L66" s="57" t="s">
        <v>398</v>
      </c>
      <c r="M66" s="58">
        <v>1</v>
      </c>
      <c r="N66" s="47"/>
      <c r="P66" s="78"/>
      <c r="S66" s="78"/>
      <c r="T66" s="55"/>
      <c r="U66" s="49"/>
      <c r="V66" s="59">
        <v>731</v>
      </c>
      <c r="W66" s="60"/>
    </row>
    <row r="67" spans="1:23" ht="16.5" customHeight="1" x14ac:dyDescent="0.2">
      <c r="A67" s="63">
        <v>1</v>
      </c>
      <c r="B67" s="63" t="s">
        <v>745</v>
      </c>
      <c r="C67" s="87" t="s">
        <v>3172</v>
      </c>
      <c r="D67" s="83"/>
      <c r="E67" s="78"/>
      <c r="F67" s="122"/>
      <c r="H67" s="65"/>
      <c r="I67" s="66"/>
      <c r="J67" s="67"/>
      <c r="K67" s="68"/>
      <c r="L67" s="69"/>
      <c r="M67" s="70"/>
      <c r="N67" s="47"/>
      <c r="P67" s="78"/>
      <c r="S67" s="78"/>
      <c r="T67" s="331" t="s">
        <v>400</v>
      </c>
      <c r="U67" s="338"/>
      <c r="V67" s="71">
        <v>731</v>
      </c>
      <c r="W67" s="72"/>
    </row>
    <row r="68" spans="1:23" ht="16.5" customHeight="1" x14ac:dyDescent="0.2">
      <c r="A68" s="63">
        <v>1</v>
      </c>
      <c r="B68" s="63" t="s">
        <v>746</v>
      </c>
      <c r="C68" s="87" t="s">
        <v>3173</v>
      </c>
      <c r="D68" s="83"/>
      <c r="F68" s="122"/>
      <c r="H68" s="73"/>
      <c r="I68" s="74"/>
      <c r="J68" s="75"/>
      <c r="K68" s="68" t="s">
        <v>397</v>
      </c>
      <c r="L68" s="69" t="s">
        <v>398</v>
      </c>
      <c r="M68" s="70">
        <v>1</v>
      </c>
      <c r="N68" s="47"/>
      <c r="P68" s="78"/>
      <c r="S68" s="78"/>
      <c r="T68" s="333"/>
      <c r="U68" s="339"/>
      <c r="V68" s="71">
        <v>731</v>
      </c>
      <c r="W68" s="72"/>
    </row>
    <row r="69" spans="1:23" ht="16.5" customHeight="1" x14ac:dyDescent="0.2">
      <c r="A69" s="63">
        <v>1</v>
      </c>
      <c r="B69" s="63" t="s">
        <v>747</v>
      </c>
      <c r="C69" s="87" t="s">
        <v>3174</v>
      </c>
      <c r="D69" s="83"/>
      <c r="F69" s="83"/>
      <c r="H69" s="335" t="s">
        <v>399</v>
      </c>
      <c r="I69" s="66" t="s">
        <v>398</v>
      </c>
      <c r="J69" s="67">
        <v>0.7</v>
      </c>
      <c r="K69" s="68"/>
      <c r="L69" s="69"/>
      <c r="M69" s="70"/>
      <c r="N69" s="47"/>
      <c r="P69" s="78"/>
      <c r="S69" s="78"/>
      <c r="T69" s="333"/>
      <c r="U69" s="339"/>
      <c r="V69" s="71">
        <v>512</v>
      </c>
      <c r="W69" s="72"/>
    </row>
    <row r="70" spans="1:23" ht="16.5" customHeight="1" x14ac:dyDescent="0.2">
      <c r="A70" s="63">
        <v>1</v>
      </c>
      <c r="B70" s="63" t="s">
        <v>748</v>
      </c>
      <c r="C70" s="87" t="s">
        <v>3175</v>
      </c>
      <c r="D70" s="83"/>
      <c r="F70" s="83"/>
      <c r="H70" s="340"/>
      <c r="I70" s="74"/>
      <c r="J70" s="75"/>
      <c r="K70" s="68" t="s">
        <v>397</v>
      </c>
      <c r="L70" s="69" t="s">
        <v>398</v>
      </c>
      <c r="M70" s="70">
        <v>1</v>
      </c>
      <c r="N70" s="47"/>
      <c r="P70" s="78"/>
      <c r="S70" s="78"/>
      <c r="T70" s="76" t="s">
        <v>398</v>
      </c>
      <c r="U70" s="75">
        <v>0.7</v>
      </c>
      <c r="V70" s="71">
        <v>512</v>
      </c>
      <c r="W70" s="72"/>
    </row>
    <row r="71" spans="1:23" ht="16.5" customHeight="1" x14ac:dyDescent="0.2">
      <c r="A71" s="53">
        <v>1</v>
      </c>
      <c r="B71" s="53">
        <v>3335</v>
      </c>
      <c r="C71" s="85" t="s">
        <v>3176</v>
      </c>
      <c r="D71" s="83"/>
      <c r="F71" s="325" t="s">
        <v>458</v>
      </c>
      <c r="G71" s="326"/>
      <c r="H71" s="77"/>
      <c r="I71" s="61"/>
      <c r="J71" s="62"/>
      <c r="K71" s="56"/>
      <c r="L71" s="57"/>
      <c r="M71" s="58"/>
      <c r="N71" s="47"/>
      <c r="P71" s="78"/>
      <c r="S71" s="78"/>
      <c r="T71" s="77"/>
      <c r="U71" s="61"/>
      <c r="V71" s="59">
        <v>1147</v>
      </c>
      <c r="W71" s="60"/>
    </row>
    <row r="72" spans="1:23" ht="16.5" customHeight="1" x14ac:dyDescent="0.2">
      <c r="A72" s="53">
        <v>1</v>
      </c>
      <c r="B72" s="53">
        <v>3336</v>
      </c>
      <c r="C72" s="85" t="s">
        <v>3177</v>
      </c>
      <c r="D72" s="83"/>
      <c r="F72" s="327"/>
      <c r="G72" s="328"/>
      <c r="H72" s="55"/>
      <c r="I72" s="49"/>
      <c r="J72" s="50"/>
      <c r="K72" s="56" t="s">
        <v>397</v>
      </c>
      <c r="L72" s="57" t="s">
        <v>398</v>
      </c>
      <c r="M72" s="58">
        <v>1</v>
      </c>
      <c r="N72" s="47"/>
      <c r="P72" s="78"/>
      <c r="S72" s="78"/>
      <c r="T72" s="47"/>
      <c r="V72" s="59">
        <v>1147</v>
      </c>
      <c r="W72" s="60"/>
    </row>
    <row r="73" spans="1:23" ht="16.5" customHeight="1" x14ac:dyDescent="0.2">
      <c r="A73" s="53">
        <v>1</v>
      </c>
      <c r="B73" s="53">
        <v>3337</v>
      </c>
      <c r="C73" s="85" t="s">
        <v>3178</v>
      </c>
      <c r="D73" s="83"/>
      <c r="F73" s="327"/>
      <c r="G73" s="328"/>
      <c r="H73" s="329" t="s">
        <v>399</v>
      </c>
      <c r="I73" s="61" t="s">
        <v>398</v>
      </c>
      <c r="J73" s="62">
        <v>0.7</v>
      </c>
      <c r="K73" s="56"/>
      <c r="L73" s="57"/>
      <c r="M73" s="58"/>
      <c r="N73" s="47"/>
      <c r="P73" s="78"/>
      <c r="S73" s="78"/>
      <c r="T73" s="47"/>
      <c r="V73" s="59">
        <v>804</v>
      </c>
      <c r="W73" s="60"/>
    </row>
    <row r="74" spans="1:23" ht="16.5" customHeight="1" x14ac:dyDescent="0.2">
      <c r="A74" s="53">
        <v>1</v>
      </c>
      <c r="B74" s="53">
        <v>3338</v>
      </c>
      <c r="C74" s="85" t="s">
        <v>3179</v>
      </c>
      <c r="D74" s="83"/>
      <c r="F74" s="127">
        <v>433</v>
      </c>
      <c r="G74" s="25" t="s">
        <v>394</v>
      </c>
      <c r="H74" s="330"/>
      <c r="I74" s="49"/>
      <c r="J74" s="50"/>
      <c r="K74" s="56" t="s">
        <v>397</v>
      </c>
      <c r="L74" s="57" t="s">
        <v>398</v>
      </c>
      <c r="M74" s="58">
        <v>1</v>
      </c>
      <c r="N74" s="47"/>
      <c r="P74" s="78"/>
      <c r="S74" s="78"/>
      <c r="T74" s="55"/>
      <c r="U74" s="49"/>
      <c r="V74" s="59">
        <v>804</v>
      </c>
      <c r="W74" s="60"/>
    </row>
    <row r="75" spans="1:23" ht="16.5" customHeight="1" x14ac:dyDescent="0.2">
      <c r="A75" s="63">
        <v>1</v>
      </c>
      <c r="B75" s="63" t="s">
        <v>749</v>
      </c>
      <c r="C75" s="87" t="s">
        <v>3180</v>
      </c>
      <c r="D75" s="83"/>
      <c r="F75" s="122"/>
      <c r="H75" s="65"/>
      <c r="I75" s="66"/>
      <c r="J75" s="67"/>
      <c r="K75" s="68"/>
      <c r="L75" s="69"/>
      <c r="M75" s="70"/>
      <c r="N75" s="47"/>
      <c r="P75" s="78"/>
      <c r="S75" s="78"/>
      <c r="T75" s="331" t="s">
        <v>400</v>
      </c>
      <c r="U75" s="338"/>
      <c r="V75" s="71">
        <v>803</v>
      </c>
      <c r="W75" s="72"/>
    </row>
    <row r="76" spans="1:23" ht="16.5" customHeight="1" x14ac:dyDescent="0.2">
      <c r="A76" s="63">
        <v>1</v>
      </c>
      <c r="B76" s="63" t="s">
        <v>750</v>
      </c>
      <c r="C76" s="87" t="s">
        <v>3181</v>
      </c>
      <c r="D76" s="83"/>
      <c r="F76" s="122"/>
      <c r="H76" s="73"/>
      <c r="I76" s="74"/>
      <c r="J76" s="75"/>
      <c r="K76" s="68" t="s">
        <v>397</v>
      </c>
      <c r="L76" s="69" t="s">
        <v>398</v>
      </c>
      <c r="M76" s="70">
        <v>1</v>
      </c>
      <c r="N76" s="47"/>
      <c r="P76" s="78"/>
      <c r="S76" s="78"/>
      <c r="T76" s="333"/>
      <c r="U76" s="339"/>
      <c r="V76" s="71">
        <v>803</v>
      </c>
      <c r="W76" s="72"/>
    </row>
    <row r="77" spans="1:23" ht="16.5" customHeight="1" x14ac:dyDescent="0.2">
      <c r="A77" s="63">
        <v>1</v>
      </c>
      <c r="B77" s="63" t="s">
        <v>751</v>
      </c>
      <c r="C77" s="87" t="s">
        <v>3182</v>
      </c>
      <c r="D77" s="83"/>
      <c r="F77" s="83"/>
      <c r="H77" s="335" t="s">
        <v>399</v>
      </c>
      <c r="I77" s="66" t="s">
        <v>398</v>
      </c>
      <c r="J77" s="67">
        <v>0.7</v>
      </c>
      <c r="K77" s="68"/>
      <c r="L77" s="69"/>
      <c r="M77" s="70"/>
      <c r="N77" s="47"/>
      <c r="P77" s="78"/>
      <c r="S77" s="78"/>
      <c r="T77" s="333"/>
      <c r="U77" s="339"/>
      <c r="V77" s="71">
        <v>563</v>
      </c>
      <c r="W77" s="72"/>
    </row>
    <row r="78" spans="1:23" ht="16.5" customHeight="1" x14ac:dyDescent="0.2">
      <c r="A78" s="63">
        <v>1</v>
      </c>
      <c r="B78" s="63" t="s">
        <v>752</v>
      </c>
      <c r="C78" s="87" t="s">
        <v>3183</v>
      </c>
      <c r="D78" s="124"/>
      <c r="E78" s="49"/>
      <c r="F78" s="124"/>
      <c r="G78" s="125"/>
      <c r="H78" s="340"/>
      <c r="I78" s="74"/>
      <c r="J78" s="75"/>
      <c r="K78" s="68" t="s">
        <v>397</v>
      </c>
      <c r="L78" s="69" t="s">
        <v>398</v>
      </c>
      <c r="M78" s="70">
        <v>1</v>
      </c>
      <c r="N78" s="55"/>
      <c r="O78" s="50"/>
      <c r="P78" s="125"/>
      <c r="Q78" s="49"/>
      <c r="R78" s="50"/>
      <c r="S78" s="125"/>
      <c r="T78" s="76" t="s">
        <v>398</v>
      </c>
      <c r="U78" s="75">
        <v>0.7</v>
      </c>
      <c r="V78" s="71">
        <v>563</v>
      </c>
      <c r="W78" s="79"/>
    </row>
    <row r="79" spans="1:23" ht="16.5" customHeight="1" x14ac:dyDescent="0.2">
      <c r="A79" s="53">
        <v>1</v>
      </c>
      <c r="B79" s="53">
        <v>3339</v>
      </c>
      <c r="C79" s="85" t="s">
        <v>3184</v>
      </c>
      <c r="D79" s="325" t="s">
        <v>753</v>
      </c>
      <c r="E79" s="326"/>
      <c r="F79" s="325" t="s">
        <v>495</v>
      </c>
      <c r="G79" s="326"/>
      <c r="H79" s="77"/>
      <c r="I79" s="61"/>
      <c r="J79" s="62"/>
      <c r="K79" s="56"/>
      <c r="L79" s="57"/>
      <c r="M79" s="58"/>
      <c r="N79" s="115" t="s">
        <v>455</v>
      </c>
      <c r="O79" s="62"/>
      <c r="P79" s="116"/>
      <c r="Q79" s="117" t="s">
        <v>456</v>
      </c>
      <c r="R79" s="62"/>
      <c r="S79" s="116"/>
      <c r="T79" s="77"/>
      <c r="U79" s="61"/>
      <c r="V79" s="59">
        <v>984</v>
      </c>
      <c r="W79" s="52" t="s">
        <v>396</v>
      </c>
    </row>
    <row r="80" spans="1:23" ht="16.5" customHeight="1" x14ac:dyDescent="0.2">
      <c r="A80" s="53">
        <v>1</v>
      </c>
      <c r="B80" s="53">
        <v>3340</v>
      </c>
      <c r="C80" s="85" t="s">
        <v>3185</v>
      </c>
      <c r="D80" s="327"/>
      <c r="E80" s="328"/>
      <c r="F80" s="327"/>
      <c r="G80" s="328"/>
      <c r="H80" s="55"/>
      <c r="I80" s="49"/>
      <c r="J80" s="50"/>
      <c r="K80" s="56" t="s">
        <v>397</v>
      </c>
      <c r="L80" s="57" t="s">
        <v>398</v>
      </c>
      <c r="M80" s="58">
        <v>1</v>
      </c>
      <c r="N80" s="47" t="s">
        <v>398</v>
      </c>
      <c r="O80" s="26">
        <v>0.5</v>
      </c>
      <c r="P80" s="345" t="s">
        <v>423</v>
      </c>
      <c r="Q80" s="25" t="s">
        <v>398</v>
      </c>
      <c r="R80" s="26">
        <v>0.25</v>
      </c>
      <c r="S80" s="345" t="s">
        <v>423</v>
      </c>
      <c r="T80" s="47"/>
      <c r="V80" s="59">
        <v>984</v>
      </c>
      <c r="W80" s="60"/>
    </row>
    <row r="81" spans="1:23" ht="16.5" customHeight="1" x14ac:dyDescent="0.2">
      <c r="A81" s="53">
        <v>1</v>
      </c>
      <c r="B81" s="53">
        <v>3341</v>
      </c>
      <c r="C81" s="85" t="s">
        <v>3186</v>
      </c>
      <c r="D81" s="327"/>
      <c r="E81" s="328"/>
      <c r="F81" s="327"/>
      <c r="G81" s="328"/>
      <c r="H81" s="329" t="s">
        <v>399</v>
      </c>
      <c r="I81" s="61" t="s">
        <v>398</v>
      </c>
      <c r="J81" s="62">
        <v>0.7</v>
      </c>
      <c r="K81" s="56"/>
      <c r="L81" s="57"/>
      <c r="M81" s="58"/>
      <c r="N81" s="47"/>
      <c r="P81" s="345"/>
      <c r="S81" s="345"/>
      <c r="T81" s="47"/>
      <c r="V81" s="59">
        <v>688</v>
      </c>
      <c r="W81" s="60"/>
    </row>
    <row r="82" spans="1:23" ht="16.5" customHeight="1" x14ac:dyDescent="0.2">
      <c r="A82" s="53">
        <v>1</v>
      </c>
      <c r="B82" s="53">
        <v>3342</v>
      </c>
      <c r="C82" s="85" t="s">
        <v>3187</v>
      </c>
      <c r="D82" s="127">
        <v>587</v>
      </c>
      <c r="E82" s="25" t="s">
        <v>394</v>
      </c>
      <c r="F82" s="127">
        <v>82</v>
      </c>
      <c r="G82" s="25" t="s">
        <v>394</v>
      </c>
      <c r="H82" s="330"/>
      <c r="I82" s="49"/>
      <c r="J82" s="50"/>
      <c r="K82" s="56" t="s">
        <v>397</v>
      </c>
      <c r="L82" s="57" t="s">
        <v>398</v>
      </c>
      <c r="M82" s="58">
        <v>1</v>
      </c>
      <c r="N82" s="47"/>
      <c r="P82" s="78"/>
      <c r="S82" s="78"/>
      <c r="T82" s="55"/>
      <c r="U82" s="49"/>
      <c r="V82" s="59">
        <v>688</v>
      </c>
      <c r="W82" s="60"/>
    </row>
    <row r="83" spans="1:23" ht="16.5" customHeight="1" x14ac:dyDescent="0.2">
      <c r="A83" s="63">
        <v>1</v>
      </c>
      <c r="B83" s="63" t="s">
        <v>754</v>
      </c>
      <c r="C83" s="87" t="s">
        <v>3188</v>
      </c>
      <c r="D83" s="122"/>
      <c r="F83" s="122"/>
      <c r="H83" s="65"/>
      <c r="I83" s="66"/>
      <c r="J83" s="67"/>
      <c r="K83" s="68"/>
      <c r="L83" s="69"/>
      <c r="M83" s="70"/>
      <c r="N83" s="47"/>
      <c r="P83" s="78"/>
      <c r="S83" s="78"/>
      <c r="T83" s="331" t="s">
        <v>400</v>
      </c>
      <c r="U83" s="338"/>
      <c r="V83" s="71">
        <v>689</v>
      </c>
      <c r="W83" s="72"/>
    </row>
    <row r="84" spans="1:23" ht="16.5" customHeight="1" x14ac:dyDescent="0.2">
      <c r="A84" s="63">
        <v>1</v>
      </c>
      <c r="B84" s="63" t="s">
        <v>755</v>
      </c>
      <c r="C84" s="87" t="s">
        <v>3189</v>
      </c>
      <c r="D84" s="122"/>
      <c r="F84" s="122"/>
      <c r="H84" s="73"/>
      <c r="I84" s="74"/>
      <c r="J84" s="75"/>
      <c r="K84" s="68" t="s">
        <v>397</v>
      </c>
      <c r="L84" s="69" t="s">
        <v>398</v>
      </c>
      <c r="M84" s="70">
        <v>1</v>
      </c>
      <c r="N84" s="47"/>
      <c r="P84" s="78"/>
      <c r="S84" s="78"/>
      <c r="T84" s="333"/>
      <c r="U84" s="339"/>
      <c r="V84" s="71">
        <v>689</v>
      </c>
      <c r="W84" s="72"/>
    </row>
    <row r="85" spans="1:23" ht="16.5" customHeight="1" x14ac:dyDescent="0.2">
      <c r="A85" s="63">
        <v>1</v>
      </c>
      <c r="B85" s="63" t="s">
        <v>756</v>
      </c>
      <c r="C85" s="87" t="s">
        <v>3190</v>
      </c>
      <c r="D85" s="83"/>
      <c r="F85" s="83"/>
      <c r="H85" s="335" t="s">
        <v>399</v>
      </c>
      <c r="I85" s="66" t="s">
        <v>398</v>
      </c>
      <c r="J85" s="67">
        <v>0.7</v>
      </c>
      <c r="K85" s="68"/>
      <c r="L85" s="69"/>
      <c r="M85" s="70"/>
      <c r="N85" s="47"/>
      <c r="P85" s="78"/>
      <c r="S85" s="78"/>
      <c r="T85" s="333"/>
      <c r="U85" s="339"/>
      <c r="V85" s="71">
        <v>482</v>
      </c>
      <c r="W85" s="72"/>
    </row>
    <row r="86" spans="1:23" ht="16.5" customHeight="1" x14ac:dyDescent="0.2">
      <c r="A86" s="63">
        <v>1</v>
      </c>
      <c r="B86" s="63" t="s">
        <v>757</v>
      </c>
      <c r="C86" s="87" t="s">
        <v>3191</v>
      </c>
      <c r="D86" s="83"/>
      <c r="E86" s="78"/>
      <c r="F86" s="124"/>
      <c r="G86" s="49"/>
      <c r="H86" s="340"/>
      <c r="I86" s="74"/>
      <c r="J86" s="75"/>
      <c r="K86" s="68" t="s">
        <v>397</v>
      </c>
      <c r="L86" s="69" t="s">
        <v>398</v>
      </c>
      <c r="M86" s="70">
        <v>1</v>
      </c>
      <c r="N86" s="47"/>
      <c r="P86" s="78"/>
      <c r="S86" s="78"/>
      <c r="T86" s="76" t="s">
        <v>398</v>
      </c>
      <c r="U86" s="75">
        <v>0.7</v>
      </c>
      <c r="V86" s="71">
        <v>482</v>
      </c>
      <c r="W86" s="72"/>
    </row>
    <row r="87" spans="1:23" ht="16.5" customHeight="1" x14ac:dyDescent="0.2">
      <c r="A87" s="44">
        <v>1</v>
      </c>
      <c r="B87" s="44">
        <v>3343</v>
      </c>
      <c r="C87" s="45" t="s">
        <v>3192</v>
      </c>
      <c r="D87" s="83"/>
      <c r="E87" s="78"/>
      <c r="F87" s="327" t="s">
        <v>492</v>
      </c>
      <c r="G87" s="328"/>
      <c r="H87" s="47"/>
      <c r="K87" s="48"/>
      <c r="L87" s="49"/>
      <c r="M87" s="50"/>
      <c r="N87" s="47"/>
      <c r="P87" s="78"/>
      <c r="S87" s="78"/>
      <c r="T87" s="47"/>
      <c r="V87" s="51">
        <v>1090</v>
      </c>
      <c r="W87" s="60"/>
    </row>
    <row r="88" spans="1:23" ht="16.5" customHeight="1" x14ac:dyDescent="0.2">
      <c r="A88" s="53">
        <v>1</v>
      </c>
      <c r="B88" s="53">
        <v>3344</v>
      </c>
      <c r="C88" s="85" t="s">
        <v>3193</v>
      </c>
      <c r="D88" s="83"/>
      <c r="E88" s="78"/>
      <c r="F88" s="327"/>
      <c r="G88" s="328"/>
      <c r="H88" s="55"/>
      <c r="I88" s="49"/>
      <c r="J88" s="50"/>
      <c r="K88" s="56" t="s">
        <v>397</v>
      </c>
      <c r="L88" s="57" t="s">
        <v>398</v>
      </c>
      <c r="M88" s="58">
        <v>1</v>
      </c>
      <c r="N88" s="47"/>
      <c r="P88" s="78"/>
      <c r="S88" s="78"/>
      <c r="T88" s="47"/>
      <c r="V88" s="59">
        <v>1090</v>
      </c>
      <c r="W88" s="60"/>
    </row>
    <row r="89" spans="1:23" ht="16.5" customHeight="1" x14ac:dyDescent="0.2">
      <c r="A89" s="53">
        <v>1</v>
      </c>
      <c r="B89" s="53">
        <v>3345</v>
      </c>
      <c r="C89" s="85" t="s">
        <v>3194</v>
      </c>
      <c r="D89" s="83"/>
      <c r="E89" s="78"/>
      <c r="F89" s="327"/>
      <c r="G89" s="328"/>
      <c r="H89" s="329" t="s">
        <v>399</v>
      </c>
      <c r="I89" s="61" t="s">
        <v>398</v>
      </c>
      <c r="J89" s="62">
        <v>0.7</v>
      </c>
      <c r="K89" s="56"/>
      <c r="L89" s="57"/>
      <c r="M89" s="58"/>
      <c r="N89" s="47"/>
      <c r="P89" s="78"/>
      <c r="S89" s="78"/>
      <c r="T89" s="47"/>
      <c r="V89" s="59">
        <v>763</v>
      </c>
      <c r="W89" s="60"/>
    </row>
    <row r="90" spans="1:23" ht="16.5" customHeight="1" x14ac:dyDescent="0.2">
      <c r="A90" s="53">
        <v>1</v>
      </c>
      <c r="B90" s="53">
        <v>3346</v>
      </c>
      <c r="C90" s="85" t="s">
        <v>3195</v>
      </c>
      <c r="D90" s="83"/>
      <c r="E90" s="78"/>
      <c r="F90" s="127">
        <v>167</v>
      </c>
      <c r="G90" s="25" t="s">
        <v>394</v>
      </c>
      <c r="H90" s="330"/>
      <c r="I90" s="49"/>
      <c r="J90" s="50"/>
      <c r="K90" s="56" t="s">
        <v>397</v>
      </c>
      <c r="L90" s="57" t="s">
        <v>398</v>
      </c>
      <c r="M90" s="58">
        <v>1</v>
      </c>
      <c r="N90" s="47"/>
      <c r="P90" s="78"/>
      <c r="S90" s="78"/>
      <c r="T90" s="55"/>
      <c r="U90" s="49"/>
      <c r="V90" s="59">
        <v>763</v>
      </c>
      <c r="W90" s="60"/>
    </row>
    <row r="91" spans="1:23" ht="16.5" customHeight="1" x14ac:dyDescent="0.2">
      <c r="A91" s="63">
        <v>1</v>
      </c>
      <c r="B91" s="63" t="s">
        <v>758</v>
      </c>
      <c r="C91" s="87" t="s">
        <v>3196</v>
      </c>
      <c r="D91" s="83"/>
      <c r="E91" s="78"/>
      <c r="F91" s="122"/>
      <c r="H91" s="65"/>
      <c r="I91" s="66"/>
      <c r="J91" s="67"/>
      <c r="K91" s="68"/>
      <c r="L91" s="69"/>
      <c r="M91" s="70"/>
      <c r="N91" s="47"/>
      <c r="P91" s="78"/>
      <c r="S91" s="78"/>
      <c r="T91" s="331" t="s">
        <v>400</v>
      </c>
      <c r="U91" s="338"/>
      <c r="V91" s="71">
        <v>763</v>
      </c>
      <c r="W91" s="72"/>
    </row>
    <row r="92" spans="1:23" ht="16.5" customHeight="1" x14ac:dyDescent="0.2">
      <c r="A92" s="63">
        <v>1</v>
      </c>
      <c r="B92" s="63" t="s">
        <v>759</v>
      </c>
      <c r="C92" s="87" t="s">
        <v>3197</v>
      </c>
      <c r="D92" s="83"/>
      <c r="E92" s="78"/>
      <c r="F92" s="122"/>
      <c r="H92" s="73"/>
      <c r="I92" s="74"/>
      <c r="J92" s="75"/>
      <c r="K92" s="68" t="s">
        <v>397</v>
      </c>
      <c r="L92" s="69" t="s">
        <v>398</v>
      </c>
      <c r="M92" s="70">
        <v>1</v>
      </c>
      <c r="N92" s="47"/>
      <c r="P92" s="78"/>
      <c r="S92" s="78"/>
      <c r="T92" s="333"/>
      <c r="U92" s="339"/>
      <c r="V92" s="71">
        <v>763</v>
      </c>
      <c r="W92" s="72"/>
    </row>
    <row r="93" spans="1:23" ht="16.5" customHeight="1" x14ac:dyDescent="0.2">
      <c r="A93" s="63">
        <v>1</v>
      </c>
      <c r="B93" s="63" t="s">
        <v>760</v>
      </c>
      <c r="C93" s="87" t="s">
        <v>3198</v>
      </c>
      <c r="D93" s="83"/>
      <c r="E93" s="78"/>
      <c r="F93" s="83"/>
      <c r="H93" s="335" t="s">
        <v>399</v>
      </c>
      <c r="I93" s="66" t="s">
        <v>398</v>
      </c>
      <c r="J93" s="67">
        <v>0.7</v>
      </c>
      <c r="K93" s="68"/>
      <c r="L93" s="69"/>
      <c r="M93" s="70"/>
      <c r="N93" s="47"/>
      <c r="P93" s="78"/>
      <c r="S93" s="78"/>
      <c r="T93" s="333"/>
      <c r="U93" s="339"/>
      <c r="V93" s="71">
        <v>534</v>
      </c>
      <c r="W93" s="72"/>
    </row>
    <row r="94" spans="1:23" ht="16.5" customHeight="1" x14ac:dyDescent="0.2">
      <c r="A94" s="63">
        <v>1</v>
      </c>
      <c r="B94" s="63" t="s">
        <v>761</v>
      </c>
      <c r="C94" s="87" t="s">
        <v>3199</v>
      </c>
      <c r="D94" s="83"/>
      <c r="E94" s="78"/>
      <c r="F94" s="83"/>
      <c r="H94" s="340"/>
      <c r="I94" s="74"/>
      <c r="J94" s="75"/>
      <c r="K94" s="68" t="s">
        <v>397</v>
      </c>
      <c r="L94" s="69" t="s">
        <v>398</v>
      </c>
      <c r="M94" s="70">
        <v>1</v>
      </c>
      <c r="N94" s="47"/>
      <c r="P94" s="78"/>
      <c r="S94" s="78"/>
      <c r="T94" s="76" t="s">
        <v>398</v>
      </c>
      <c r="U94" s="75">
        <v>0.7</v>
      </c>
      <c r="V94" s="71">
        <v>534</v>
      </c>
      <c r="W94" s="72"/>
    </row>
    <row r="95" spans="1:23" ht="16.5" customHeight="1" x14ac:dyDescent="0.2">
      <c r="A95" s="53">
        <v>1</v>
      </c>
      <c r="B95" s="53">
        <v>3347</v>
      </c>
      <c r="C95" s="85" t="s">
        <v>3200</v>
      </c>
      <c r="D95" s="133"/>
      <c r="E95" s="111"/>
      <c r="F95" s="325" t="s">
        <v>493</v>
      </c>
      <c r="G95" s="326"/>
      <c r="H95" s="77"/>
      <c r="I95" s="61"/>
      <c r="J95" s="62"/>
      <c r="K95" s="56"/>
      <c r="L95" s="57"/>
      <c r="M95" s="58"/>
      <c r="N95" s="47"/>
      <c r="P95" s="78"/>
      <c r="S95" s="78"/>
      <c r="T95" s="77"/>
      <c r="U95" s="61"/>
      <c r="V95" s="59">
        <v>1194</v>
      </c>
      <c r="W95" s="60"/>
    </row>
    <row r="96" spans="1:23" ht="16.5" customHeight="1" x14ac:dyDescent="0.2">
      <c r="A96" s="53">
        <v>1</v>
      </c>
      <c r="B96" s="53">
        <v>3348</v>
      </c>
      <c r="C96" s="85" t="s">
        <v>3201</v>
      </c>
      <c r="D96" s="133"/>
      <c r="E96" s="111"/>
      <c r="F96" s="327"/>
      <c r="G96" s="328"/>
      <c r="H96" s="55"/>
      <c r="I96" s="49"/>
      <c r="J96" s="50"/>
      <c r="K96" s="56" t="s">
        <v>397</v>
      </c>
      <c r="L96" s="57" t="s">
        <v>398</v>
      </c>
      <c r="M96" s="58">
        <v>1</v>
      </c>
      <c r="N96" s="47"/>
      <c r="P96" s="78"/>
      <c r="S96" s="78"/>
      <c r="T96" s="47"/>
      <c r="V96" s="59">
        <v>1194</v>
      </c>
      <c r="W96" s="60"/>
    </row>
    <row r="97" spans="1:23" ht="16.5" customHeight="1" x14ac:dyDescent="0.2">
      <c r="A97" s="53">
        <v>1</v>
      </c>
      <c r="B97" s="53">
        <v>3349</v>
      </c>
      <c r="C97" s="85" t="s">
        <v>3202</v>
      </c>
      <c r="D97" s="133"/>
      <c r="E97" s="111"/>
      <c r="F97" s="327"/>
      <c r="G97" s="328"/>
      <c r="H97" s="329" t="s">
        <v>399</v>
      </c>
      <c r="I97" s="61" t="s">
        <v>398</v>
      </c>
      <c r="J97" s="62">
        <v>0.7</v>
      </c>
      <c r="K97" s="56"/>
      <c r="L97" s="57"/>
      <c r="M97" s="58"/>
      <c r="N97" s="47"/>
      <c r="P97" s="78"/>
      <c r="S97" s="78"/>
      <c r="T97" s="47"/>
      <c r="V97" s="59">
        <v>836</v>
      </c>
      <c r="W97" s="60"/>
    </row>
    <row r="98" spans="1:23" ht="16.5" customHeight="1" x14ac:dyDescent="0.2">
      <c r="A98" s="53">
        <v>1</v>
      </c>
      <c r="B98" s="53">
        <v>3350</v>
      </c>
      <c r="C98" s="85" t="s">
        <v>3203</v>
      </c>
      <c r="D98" s="167"/>
      <c r="E98" s="78"/>
      <c r="F98" s="127">
        <v>250</v>
      </c>
      <c r="G98" s="25" t="s">
        <v>394</v>
      </c>
      <c r="H98" s="330"/>
      <c r="I98" s="49"/>
      <c r="J98" s="50"/>
      <c r="K98" s="56" t="s">
        <v>397</v>
      </c>
      <c r="L98" s="57" t="s">
        <v>398</v>
      </c>
      <c r="M98" s="58">
        <v>1</v>
      </c>
      <c r="N98" s="47"/>
      <c r="P98" s="78"/>
      <c r="S98" s="78"/>
      <c r="T98" s="55"/>
      <c r="U98" s="49"/>
      <c r="V98" s="59">
        <v>836</v>
      </c>
      <c r="W98" s="60"/>
    </row>
    <row r="99" spans="1:23" ht="16.5" customHeight="1" x14ac:dyDescent="0.2">
      <c r="A99" s="63">
        <v>1</v>
      </c>
      <c r="B99" s="63" t="s">
        <v>762</v>
      </c>
      <c r="C99" s="87" t="s">
        <v>3204</v>
      </c>
      <c r="D99" s="83"/>
      <c r="F99" s="122"/>
      <c r="H99" s="65"/>
      <c r="I99" s="66"/>
      <c r="J99" s="67"/>
      <c r="K99" s="68"/>
      <c r="L99" s="69"/>
      <c r="M99" s="70"/>
      <c r="N99" s="47"/>
      <c r="P99" s="78"/>
      <c r="S99" s="78"/>
      <c r="T99" s="331" t="s">
        <v>400</v>
      </c>
      <c r="U99" s="338"/>
      <c r="V99" s="71">
        <v>836</v>
      </c>
      <c r="W99" s="72"/>
    </row>
    <row r="100" spans="1:23" ht="16.5" customHeight="1" x14ac:dyDescent="0.2">
      <c r="A100" s="63">
        <v>1</v>
      </c>
      <c r="B100" s="63" t="s">
        <v>763</v>
      </c>
      <c r="C100" s="87" t="s">
        <v>3205</v>
      </c>
      <c r="D100" s="83"/>
      <c r="F100" s="122"/>
      <c r="H100" s="73"/>
      <c r="I100" s="74"/>
      <c r="J100" s="75"/>
      <c r="K100" s="68" t="s">
        <v>397</v>
      </c>
      <c r="L100" s="69" t="s">
        <v>398</v>
      </c>
      <c r="M100" s="70">
        <v>1</v>
      </c>
      <c r="N100" s="47"/>
      <c r="P100" s="78"/>
      <c r="S100" s="78"/>
      <c r="T100" s="333"/>
      <c r="U100" s="339"/>
      <c r="V100" s="71">
        <v>836</v>
      </c>
      <c r="W100" s="72"/>
    </row>
    <row r="101" spans="1:23" ht="16.5" customHeight="1" x14ac:dyDescent="0.2">
      <c r="A101" s="63">
        <v>1</v>
      </c>
      <c r="B101" s="63" t="s">
        <v>764</v>
      </c>
      <c r="C101" s="87" t="s">
        <v>3206</v>
      </c>
      <c r="D101" s="83"/>
      <c r="F101" s="83"/>
      <c r="H101" s="335" t="s">
        <v>399</v>
      </c>
      <c r="I101" s="66" t="s">
        <v>398</v>
      </c>
      <c r="J101" s="67">
        <v>0.7</v>
      </c>
      <c r="K101" s="68"/>
      <c r="L101" s="69"/>
      <c r="M101" s="70"/>
      <c r="N101" s="47"/>
      <c r="P101" s="78"/>
      <c r="S101" s="78"/>
      <c r="T101" s="333"/>
      <c r="U101" s="339"/>
      <c r="V101" s="71">
        <v>585</v>
      </c>
      <c r="W101" s="72"/>
    </row>
    <row r="102" spans="1:23" ht="16.5" customHeight="1" x14ac:dyDescent="0.2">
      <c r="A102" s="63">
        <v>1</v>
      </c>
      <c r="B102" s="63" t="s">
        <v>765</v>
      </c>
      <c r="C102" s="87" t="s">
        <v>3207</v>
      </c>
      <c r="D102" s="83"/>
      <c r="F102" s="83"/>
      <c r="H102" s="340"/>
      <c r="I102" s="74"/>
      <c r="J102" s="75"/>
      <c r="K102" s="68" t="s">
        <v>397</v>
      </c>
      <c r="L102" s="69" t="s">
        <v>398</v>
      </c>
      <c r="M102" s="70">
        <v>1</v>
      </c>
      <c r="N102" s="47"/>
      <c r="P102" s="78"/>
      <c r="S102" s="78"/>
      <c r="T102" s="76" t="s">
        <v>398</v>
      </c>
      <c r="U102" s="75">
        <v>0.7</v>
      </c>
      <c r="V102" s="71">
        <v>585</v>
      </c>
      <c r="W102" s="72"/>
    </row>
    <row r="103" spans="1:23" ht="16.5" customHeight="1" x14ac:dyDescent="0.2">
      <c r="A103" s="53">
        <v>1</v>
      </c>
      <c r="B103" s="53">
        <v>3351</v>
      </c>
      <c r="C103" s="85" t="s">
        <v>3208</v>
      </c>
      <c r="D103" s="325" t="s">
        <v>442</v>
      </c>
      <c r="E103" s="326"/>
      <c r="F103" s="325" t="s">
        <v>495</v>
      </c>
      <c r="G103" s="326"/>
      <c r="H103" s="77"/>
      <c r="I103" s="61"/>
      <c r="J103" s="62"/>
      <c r="K103" s="56"/>
      <c r="L103" s="57"/>
      <c r="M103" s="58"/>
      <c r="N103" s="47"/>
      <c r="P103" s="78"/>
      <c r="S103" s="78"/>
      <c r="T103" s="77"/>
      <c r="U103" s="61"/>
      <c r="V103" s="59">
        <v>1110</v>
      </c>
      <c r="W103" s="60"/>
    </row>
    <row r="104" spans="1:23" ht="16.5" customHeight="1" x14ac:dyDescent="0.2">
      <c r="A104" s="53">
        <v>1</v>
      </c>
      <c r="B104" s="53">
        <v>3352</v>
      </c>
      <c r="C104" s="85" t="s">
        <v>3209</v>
      </c>
      <c r="D104" s="327"/>
      <c r="E104" s="328"/>
      <c r="F104" s="327"/>
      <c r="G104" s="328"/>
      <c r="H104" s="55"/>
      <c r="I104" s="49"/>
      <c r="J104" s="50"/>
      <c r="K104" s="56" t="s">
        <v>397</v>
      </c>
      <c r="L104" s="57" t="s">
        <v>398</v>
      </c>
      <c r="M104" s="58">
        <v>1</v>
      </c>
      <c r="N104" s="47"/>
      <c r="P104" s="78"/>
      <c r="S104" s="78"/>
      <c r="T104" s="47"/>
      <c r="V104" s="59">
        <v>1110</v>
      </c>
      <c r="W104" s="60"/>
    </row>
    <row r="105" spans="1:23" ht="16.5" customHeight="1" x14ac:dyDescent="0.2">
      <c r="A105" s="53">
        <v>1</v>
      </c>
      <c r="B105" s="53">
        <v>3353</v>
      </c>
      <c r="C105" s="85" t="s">
        <v>3210</v>
      </c>
      <c r="D105" s="327"/>
      <c r="E105" s="328"/>
      <c r="F105" s="327"/>
      <c r="G105" s="328"/>
      <c r="H105" s="329" t="s">
        <v>399</v>
      </c>
      <c r="I105" s="61" t="s">
        <v>398</v>
      </c>
      <c r="J105" s="62">
        <v>0.7</v>
      </c>
      <c r="K105" s="56"/>
      <c r="L105" s="57"/>
      <c r="M105" s="58"/>
      <c r="N105" s="47"/>
      <c r="P105" s="78"/>
      <c r="S105" s="78"/>
      <c r="T105" s="47"/>
      <c r="V105" s="59">
        <v>777</v>
      </c>
      <c r="W105" s="60"/>
    </row>
    <row r="106" spans="1:23" ht="16.5" customHeight="1" x14ac:dyDescent="0.2">
      <c r="A106" s="53">
        <v>1</v>
      </c>
      <c r="B106" s="53">
        <v>3354</v>
      </c>
      <c r="C106" s="85" t="s">
        <v>3211</v>
      </c>
      <c r="D106" s="127">
        <v>669</v>
      </c>
      <c r="E106" s="25" t="s">
        <v>394</v>
      </c>
      <c r="F106" s="127">
        <v>85</v>
      </c>
      <c r="G106" s="25" t="s">
        <v>394</v>
      </c>
      <c r="H106" s="330"/>
      <c r="I106" s="49"/>
      <c r="J106" s="50"/>
      <c r="K106" s="56" t="s">
        <v>397</v>
      </c>
      <c r="L106" s="57" t="s">
        <v>398</v>
      </c>
      <c r="M106" s="58">
        <v>1</v>
      </c>
      <c r="N106" s="47"/>
      <c r="P106" s="78"/>
      <c r="S106" s="78"/>
      <c r="T106" s="55"/>
      <c r="U106" s="49"/>
      <c r="V106" s="59">
        <v>777</v>
      </c>
      <c r="W106" s="60"/>
    </row>
    <row r="107" spans="1:23" ht="16.5" customHeight="1" x14ac:dyDescent="0.2">
      <c r="A107" s="63">
        <v>1</v>
      </c>
      <c r="B107" s="63" t="s">
        <v>766</v>
      </c>
      <c r="C107" s="87" t="s">
        <v>3212</v>
      </c>
      <c r="D107" s="122"/>
      <c r="F107" s="122"/>
      <c r="H107" s="65"/>
      <c r="I107" s="66"/>
      <c r="J107" s="67"/>
      <c r="K107" s="68"/>
      <c r="L107" s="69"/>
      <c r="M107" s="70"/>
      <c r="N107" s="47"/>
      <c r="P107" s="78"/>
      <c r="S107" s="78"/>
      <c r="T107" s="331" t="s">
        <v>400</v>
      </c>
      <c r="U107" s="338"/>
      <c r="V107" s="71">
        <v>777</v>
      </c>
      <c r="W107" s="72"/>
    </row>
    <row r="108" spans="1:23" ht="16.5" customHeight="1" x14ac:dyDescent="0.2">
      <c r="A108" s="63">
        <v>1</v>
      </c>
      <c r="B108" s="63" t="s">
        <v>767</v>
      </c>
      <c r="C108" s="87" t="s">
        <v>3213</v>
      </c>
      <c r="D108" s="122"/>
      <c r="F108" s="122"/>
      <c r="H108" s="73"/>
      <c r="I108" s="74"/>
      <c r="J108" s="75"/>
      <c r="K108" s="68" t="s">
        <v>397</v>
      </c>
      <c r="L108" s="69" t="s">
        <v>398</v>
      </c>
      <c r="M108" s="70">
        <v>1</v>
      </c>
      <c r="N108" s="47"/>
      <c r="P108" s="78"/>
      <c r="S108" s="78"/>
      <c r="T108" s="333"/>
      <c r="U108" s="339"/>
      <c r="V108" s="71">
        <v>777</v>
      </c>
      <c r="W108" s="72"/>
    </row>
    <row r="109" spans="1:23" ht="16.5" customHeight="1" x14ac:dyDescent="0.2">
      <c r="A109" s="63">
        <v>1</v>
      </c>
      <c r="B109" s="63" t="s">
        <v>768</v>
      </c>
      <c r="C109" s="87" t="s">
        <v>3214</v>
      </c>
      <c r="D109" s="83"/>
      <c r="F109" s="83"/>
      <c r="H109" s="335" t="s">
        <v>399</v>
      </c>
      <c r="I109" s="66" t="s">
        <v>398</v>
      </c>
      <c r="J109" s="67">
        <v>0.7</v>
      </c>
      <c r="K109" s="68"/>
      <c r="L109" s="69"/>
      <c r="M109" s="70"/>
      <c r="N109" s="47"/>
      <c r="P109" s="78"/>
      <c r="S109" s="78"/>
      <c r="T109" s="333"/>
      <c r="U109" s="339"/>
      <c r="V109" s="71">
        <v>544</v>
      </c>
      <c r="W109" s="72"/>
    </row>
    <row r="110" spans="1:23" ht="16.5" customHeight="1" x14ac:dyDescent="0.2">
      <c r="A110" s="63">
        <v>1</v>
      </c>
      <c r="B110" s="63" t="s">
        <v>769</v>
      </c>
      <c r="C110" s="87" t="s">
        <v>3215</v>
      </c>
      <c r="D110" s="83"/>
      <c r="F110" s="83"/>
      <c r="H110" s="340"/>
      <c r="I110" s="74"/>
      <c r="J110" s="75"/>
      <c r="K110" s="68" t="s">
        <v>397</v>
      </c>
      <c r="L110" s="69" t="s">
        <v>398</v>
      </c>
      <c r="M110" s="70">
        <v>1</v>
      </c>
      <c r="N110" s="47"/>
      <c r="P110" s="78"/>
      <c r="S110" s="78"/>
      <c r="T110" s="76" t="s">
        <v>398</v>
      </c>
      <c r="U110" s="75">
        <v>0.7</v>
      </c>
      <c r="V110" s="71">
        <v>544</v>
      </c>
      <c r="W110" s="72"/>
    </row>
    <row r="111" spans="1:23" ht="16.5" customHeight="1" x14ac:dyDescent="0.2">
      <c r="A111" s="53">
        <v>1</v>
      </c>
      <c r="B111" s="53">
        <v>3355</v>
      </c>
      <c r="C111" s="85" t="s">
        <v>3216</v>
      </c>
      <c r="D111" s="83"/>
      <c r="F111" s="325" t="s">
        <v>492</v>
      </c>
      <c r="G111" s="326"/>
      <c r="H111" s="77"/>
      <c r="I111" s="61"/>
      <c r="J111" s="62"/>
      <c r="K111" s="56"/>
      <c r="L111" s="57"/>
      <c r="M111" s="58"/>
      <c r="N111" s="47"/>
      <c r="P111" s="78"/>
      <c r="S111" s="78"/>
      <c r="T111" s="77"/>
      <c r="U111" s="61"/>
      <c r="V111" s="59">
        <v>1214</v>
      </c>
      <c r="W111" s="60"/>
    </row>
    <row r="112" spans="1:23" ht="16.5" customHeight="1" x14ac:dyDescent="0.2">
      <c r="A112" s="53">
        <v>1</v>
      </c>
      <c r="B112" s="53">
        <v>3356</v>
      </c>
      <c r="C112" s="85" t="s">
        <v>3217</v>
      </c>
      <c r="D112" s="83"/>
      <c r="F112" s="327"/>
      <c r="G112" s="328"/>
      <c r="H112" s="55"/>
      <c r="I112" s="49"/>
      <c r="J112" s="50"/>
      <c r="K112" s="56" t="s">
        <v>397</v>
      </c>
      <c r="L112" s="57" t="s">
        <v>398</v>
      </c>
      <c r="M112" s="58">
        <v>1</v>
      </c>
      <c r="N112" s="47"/>
      <c r="P112" s="78"/>
      <c r="S112" s="78"/>
      <c r="T112" s="47"/>
      <c r="V112" s="59">
        <v>1214</v>
      </c>
      <c r="W112" s="60"/>
    </row>
    <row r="113" spans="1:23" ht="16.5" customHeight="1" x14ac:dyDescent="0.2">
      <c r="A113" s="53">
        <v>1</v>
      </c>
      <c r="B113" s="53">
        <v>3357</v>
      </c>
      <c r="C113" s="85" t="s">
        <v>3218</v>
      </c>
      <c r="D113" s="83"/>
      <c r="F113" s="327"/>
      <c r="G113" s="328"/>
      <c r="H113" s="329" t="s">
        <v>399</v>
      </c>
      <c r="I113" s="61" t="s">
        <v>398</v>
      </c>
      <c r="J113" s="62">
        <v>0.7</v>
      </c>
      <c r="K113" s="56"/>
      <c r="L113" s="57"/>
      <c r="M113" s="58"/>
      <c r="N113" s="47"/>
      <c r="P113" s="78"/>
      <c r="S113" s="78"/>
      <c r="T113" s="47"/>
      <c r="V113" s="59">
        <v>850</v>
      </c>
      <c r="W113" s="60"/>
    </row>
    <row r="114" spans="1:23" ht="16.5" customHeight="1" x14ac:dyDescent="0.2">
      <c r="A114" s="53">
        <v>1</v>
      </c>
      <c r="B114" s="53">
        <v>3358</v>
      </c>
      <c r="C114" s="85" t="s">
        <v>3219</v>
      </c>
      <c r="D114" s="83"/>
      <c r="F114" s="127">
        <v>168</v>
      </c>
      <c r="G114" s="25" t="s">
        <v>394</v>
      </c>
      <c r="H114" s="330"/>
      <c r="I114" s="49"/>
      <c r="J114" s="50"/>
      <c r="K114" s="56" t="s">
        <v>397</v>
      </c>
      <c r="L114" s="57" t="s">
        <v>398</v>
      </c>
      <c r="M114" s="58">
        <v>1</v>
      </c>
      <c r="N114" s="47"/>
      <c r="P114" s="78"/>
      <c r="S114" s="78"/>
      <c r="T114" s="55"/>
      <c r="U114" s="49"/>
      <c r="V114" s="59">
        <v>850</v>
      </c>
      <c r="W114" s="60"/>
    </row>
    <row r="115" spans="1:23" ht="16.5" customHeight="1" x14ac:dyDescent="0.2">
      <c r="A115" s="63">
        <v>1</v>
      </c>
      <c r="B115" s="63" t="s">
        <v>770</v>
      </c>
      <c r="C115" s="87" t="s">
        <v>3220</v>
      </c>
      <c r="D115" s="83"/>
      <c r="F115" s="122"/>
      <c r="H115" s="65"/>
      <c r="I115" s="66"/>
      <c r="J115" s="67"/>
      <c r="K115" s="68"/>
      <c r="L115" s="69"/>
      <c r="M115" s="70"/>
      <c r="N115" s="47"/>
      <c r="P115" s="78"/>
      <c r="S115" s="78"/>
      <c r="T115" s="331" t="s">
        <v>400</v>
      </c>
      <c r="U115" s="338"/>
      <c r="V115" s="71">
        <v>850</v>
      </c>
      <c r="W115" s="72"/>
    </row>
    <row r="116" spans="1:23" ht="16.5" customHeight="1" x14ac:dyDescent="0.2">
      <c r="A116" s="63">
        <v>1</v>
      </c>
      <c r="B116" s="63" t="s">
        <v>771</v>
      </c>
      <c r="C116" s="87" t="s">
        <v>3221</v>
      </c>
      <c r="D116" s="83"/>
      <c r="F116" s="122"/>
      <c r="H116" s="73"/>
      <c r="I116" s="74"/>
      <c r="J116" s="75"/>
      <c r="K116" s="68" t="s">
        <v>397</v>
      </c>
      <c r="L116" s="69" t="s">
        <v>398</v>
      </c>
      <c r="M116" s="70">
        <v>1</v>
      </c>
      <c r="N116" s="47"/>
      <c r="P116" s="78"/>
      <c r="S116" s="78"/>
      <c r="T116" s="333"/>
      <c r="U116" s="339"/>
      <c r="V116" s="71">
        <v>850</v>
      </c>
      <c r="W116" s="72"/>
    </row>
    <row r="117" spans="1:23" ht="16.5" customHeight="1" x14ac:dyDescent="0.2">
      <c r="A117" s="63">
        <v>1</v>
      </c>
      <c r="B117" s="63" t="s">
        <v>772</v>
      </c>
      <c r="C117" s="87" t="s">
        <v>3222</v>
      </c>
      <c r="D117" s="83"/>
      <c r="F117" s="83"/>
      <c r="H117" s="335" t="s">
        <v>399</v>
      </c>
      <c r="I117" s="66" t="s">
        <v>398</v>
      </c>
      <c r="J117" s="67">
        <v>0.7</v>
      </c>
      <c r="K117" s="68"/>
      <c r="L117" s="69"/>
      <c r="M117" s="70"/>
      <c r="N117" s="47"/>
      <c r="P117" s="78"/>
      <c r="S117" s="78"/>
      <c r="T117" s="333"/>
      <c r="U117" s="339"/>
      <c r="V117" s="71">
        <v>595</v>
      </c>
      <c r="W117" s="72"/>
    </row>
    <row r="118" spans="1:23" ht="16.5" customHeight="1" x14ac:dyDescent="0.2">
      <c r="A118" s="63">
        <v>1</v>
      </c>
      <c r="B118" s="63" t="s">
        <v>773</v>
      </c>
      <c r="C118" s="87" t="s">
        <v>3223</v>
      </c>
      <c r="D118" s="83"/>
      <c r="F118" s="83"/>
      <c r="H118" s="340"/>
      <c r="I118" s="74"/>
      <c r="J118" s="75"/>
      <c r="K118" s="68" t="s">
        <v>397</v>
      </c>
      <c r="L118" s="69" t="s">
        <v>398</v>
      </c>
      <c r="M118" s="70">
        <v>1</v>
      </c>
      <c r="N118" s="47"/>
      <c r="P118" s="78"/>
      <c r="S118" s="78"/>
      <c r="T118" s="76" t="s">
        <v>398</v>
      </c>
      <c r="U118" s="75">
        <v>0.7</v>
      </c>
      <c r="V118" s="71">
        <v>595</v>
      </c>
      <c r="W118" s="72"/>
    </row>
    <row r="119" spans="1:23" ht="16.5" customHeight="1" x14ac:dyDescent="0.2">
      <c r="A119" s="53">
        <v>1</v>
      </c>
      <c r="B119" s="53">
        <v>3359</v>
      </c>
      <c r="C119" s="85" t="s">
        <v>3224</v>
      </c>
      <c r="D119" s="325" t="s">
        <v>774</v>
      </c>
      <c r="E119" s="326"/>
      <c r="F119" s="325" t="s">
        <v>495</v>
      </c>
      <c r="G119" s="326"/>
      <c r="H119" s="77"/>
      <c r="I119" s="61"/>
      <c r="J119" s="62"/>
      <c r="K119" s="56"/>
      <c r="L119" s="57"/>
      <c r="M119" s="58"/>
      <c r="N119" s="47"/>
      <c r="P119" s="78"/>
      <c r="S119" s="78"/>
      <c r="T119" s="77"/>
      <c r="U119" s="61"/>
      <c r="V119" s="59">
        <v>1235</v>
      </c>
      <c r="W119" s="60"/>
    </row>
    <row r="120" spans="1:23" ht="16.5" customHeight="1" x14ac:dyDescent="0.2">
      <c r="A120" s="53">
        <v>1</v>
      </c>
      <c r="B120" s="53">
        <v>3360</v>
      </c>
      <c r="C120" s="85" t="s">
        <v>3225</v>
      </c>
      <c r="D120" s="327"/>
      <c r="E120" s="328"/>
      <c r="F120" s="327"/>
      <c r="G120" s="328"/>
      <c r="H120" s="55"/>
      <c r="I120" s="49"/>
      <c r="J120" s="50"/>
      <c r="K120" s="56" t="s">
        <v>397</v>
      </c>
      <c r="L120" s="57" t="s">
        <v>398</v>
      </c>
      <c r="M120" s="58">
        <v>1</v>
      </c>
      <c r="N120" s="47"/>
      <c r="P120" s="78"/>
      <c r="S120" s="78"/>
      <c r="T120" s="47"/>
      <c r="V120" s="59">
        <v>1235</v>
      </c>
      <c r="W120" s="60"/>
    </row>
    <row r="121" spans="1:23" ht="16.5" customHeight="1" x14ac:dyDescent="0.2">
      <c r="A121" s="53">
        <v>1</v>
      </c>
      <c r="B121" s="53">
        <v>3361</v>
      </c>
      <c r="C121" s="85" t="s">
        <v>3226</v>
      </c>
      <c r="D121" s="327"/>
      <c r="E121" s="328"/>
      <c r="F121" s="327"/>
      <c r="G121" s="328"/>
      <c r="H121" s="329" t="s">
        <v>399</v>
      </c>
      <c r="I121" s="61" t="s">
        <v>398</v>
      </c>
      <c r="J121" s="62">
        <v>0.7</v>
      </c>
      <c r="K121" s="56"/>
      <c r="L121" s="57"/>
      <c r="M121" s="58"/>
      <c r="N121" s="47"/>
      <c r="P121" s="78"/>
      <c r="S121" s="78"/>
      <c r="T121" s="47"/>
      <c r="V121" s="59">
        <v>865</v>
      </c>
      <c r="W121" s="60"/>
    </row>
    <row r="122" spans="1:23" ht="16.5" customHeight="1" x14ac:dyDescent="0.2">
      <c r="A122" s="53">
        <v>1</v>
      </c>
      <c r="B122" s="53">
        <v>3362</v>
      </c>
      <c r="C122" s="85" t="s">
        <v>3227</v>
      </c>
      <c r="D122" s="127">
        <v>754</v>
      </c>
      <c r="E122" s="25" t="s">
        <v>394</v>
      </c>
      <c r="F122" s="127">
        <v>83</v>
      </c>
      <c r="G122" s="25" t="s">
        <v>394</v>
      </c>
      <c r="H122" s="330"/>
      <c r="I122" s="49"/>
      <c r="J122" s="50"/>
      <c r="K122" s="56" t="s">
        <v>397</v>
      </c>
      <c r="L122" s="57" t="s">
        <v>398</v>
      </c>
      <c r="M122" s="58">
        <v>1</v>
      </c>
      <c r="N122" s="47"/>
      <c r="P122" s="78"/>
      <c r="S122" s="78"/>
      <c r="T122" s="55"/>
      <c r="U122" s="49"/>
      <c r="V122" s="59">
        <v>865</v>
      </c>
      <c r="W122" s="60"/>
    </row>
    <row r="123" spans="1:23" ht="16.5" customHeight="1" x14ac:dyDescent="0.2">
      <c r="A123" s="63">
        <v>1</v>
      </c>
      <c r="B123" s="63" t="s">
        <v>775</v>
      </c>
      <c r="C123" s="87" t="s">
        <v>3228</v>
      </c>
      <c r="D123" s="122"/>
      <c r="F123" s="122"/>
      <c r="H123" s="65"/>
      <c r="I123" s="66"/>
      <c r="J123" s="67"/>
      <c r="K123" s="68"/>
      <c r="L123" s="69"/>
      <c r="M123" s="70"/>
      <c r="N123" s="47"/>
      <c r="P123" s="78"/>
      <c r="S123" s="78"/>
      <c r="T123" s="331" t="s">
        <v>400</v>
      </c>
      <c r="U123" s="338"/>
      <c r="V123" s="71">
        <v>865</v>
      </c>
      <c r="W123" s="72"/>
    </row>
    <row r="124" spans="1:23" ht="16.5" customHeight="1" x14ac:dyDescent="0.2">
      <c r="A124" s="63">
        <v>1</v>
      </c>
      <c r="B124" s="63" t="s">
        <v>776</v>
      </c>
      <c r="C124" s="87" t="s">
        <v>3229</v>
      </c>
      <c r="D124" s="122"/>
      <c r="F124" s="122"/>
      <c r="H124" s="73"/>
      <c r="I124" s="74"/>
      <c r="J124" s="75"/>
      <c r="K124" s="68" t="s">
        <v>397</v>
      </c>
      <c r="L124" s="69" t="s">
        <v>398</v>
      </c>
      <c r="M124" s="70">
        <v>1</v>
      </c>
      <c r="N124" s="47"/>
      <c r="P124" s="78"/>
      <c r="S124" s="78"/>
      <c r="T124" s="333"/>
      <c r="U124" s="339"/>
      <c r="V124" s="71">
        <v>865</v>
      </c>
      <c r="W124" s="72"/>
    </row>
    <row r="125" spans="1:23" ht="16.5" customHeight="1" x14ac:dyDescent="0.2">
      <c r="A125" s="63">
        <v>1</v>
      </c>
      <c r="B125" s="63" t="s">
        <v>777</v>
      </c>
      <c r="C125" s="87" t="s">
        <v>3230</v>
      </c>
      <c r="D125" s="83"/>
      <c r="F125" s="83"/>
      <c r="H125" s="335" t="s">
        <v>399</v>
      </c>
      <c r="I125" s="66" t="s">
        <v>398</v>
      </c>
      <c r="J125" s="67">
        <v>0.7</v>
      </c>
      <c r="K125" s="68"/>
      <c r="L125" s="69"/>
      <c r="M125" s="70"/>
      <c r="N125" s="47"/>
      <c r="P125" s="78"/>
      <c r="S125" s="78"/>
      <c r="T125" s="333"/>
      <c r="U125" s="339"/>
      <c r="V125" s="71">
        <v>605</v>
      </c>
      <c r="W125" s="72"/>
    </row>
    <row r="126" spans="1:23" ht="16.5" customHeight="1" x14ac:dyDescent="0.2">
      <c r="A126" s="63">
        <v>1</v>
      </c>
      <c r="B126" s="63" t="s">
        <v>778</v>
      </c>
      <c r="C126" s="87" t="s">
        <v>3231</v>
      </c>
      <c r="D126" s="124"/>
      <c r="E126" s="49"/>
      <c r="F126" s="124"/>
      <c r="G126" s="49"/>
      <c r="H126" s="340"/>
      <c r="I126" s="74"/>
      <c r="J126" s="75"/>
      <c r="K126" s="68" t="s">
        <v>397</v>
      </c>
      <c r="L126" s="69" t="s">
        <v>398</v>
      </c>
      <c r="M126" s="70">
        <v>1</v>
      </c>
      <c r="N126" s="55"/>
      <c r="O126" s="50"/>
      <c r="P126" s="125"/>
      <c r="Q126" s="49"/>
      <c r="R126" s="50"/>
      <c r="S126" s="125"/>
      <c r="T126" s="76" t="s">
        <v>398</v>
      </c>
      <c r="U126" s="75">
        <v>0.7</v>
      </c>
      <c r="V126" s="71">
        <v>605</v>
      </c>
      <c r="W126" s="79"/>
    </row>
    <row r="127" spans="1:23" ht="16.5" customHeight="1" x14ac:dyDescent="0.2"/>
    <row r="128" spans="1:23" ht="16.5" customHeight="1" x14ac:dyDescent="0.2"/>
  </sheetData>
  <mergeCells count="69">
    <mergeCell ref="T115:U117"/>
    <mergeCell ref="H117:H118"/>
    <mergeCell ref="H125:H126"/>
    <mergeCell ref="T123:U125"/>
    <mergeCell ref="D119:E121"/>
    <mergeCell ref="F119:G121"/>
    <mergeCell ref="H121:H122"/>
    <mergeCell ref="T75:U77"/>
    <mergeCell ref="H77:H78"/>
    <mergeCell ref="T107:U109"/>
    <mergeCell ref="H109:H110"/>
    <mergeCell ref="F111:G113"/>
    <mergeCell ref="H113:H114"/>
    <mergeCell ref="D103:E105"/>
    <mergeCell ref="F103:G105"/>
    <mergeCell ref="H105:H106"/>
    <mergeCell ref="T83:U85"/>
    <mergeCell ref="H85:H86"/>
    <mergeCell ref="F87:G89"/>
    <mergeCell ref="H89:H90"/>
    <mergeCell ref="T91:U93"/>
    <mergeCell ref="H93:H94"/>
    <mergeCell ref="T99:U101"/>
    <mergeCell ref="F95:G97"/>
    <mergeCell ref="H97:H98"/>
    <mergeCell ref="H101:H102"/>
    <mergeCell ref="D79:E81"/>
    <mergeCell ref="F79:G81"/>
    <mergeCell ref="P80:P81"/>
    <mergeCell ref="S80:S81"/>
    <mergeCell ref="H81:H82"/>
    <mergeCell ref="T43:U45"/>
    <mergeCell ref="F63:G65"/>
    <mergeCell ref="H65:H66"/>
    <mergeCell ref="H69:H70"/>
    <mergeCell ref="F71:G73"/>
    <mergeCell ref="H73:H74"/>
    <mergeCell ref="T51:U53"/>
    <mergeCell ref="H53:H54"/>
    <mergeCell ref="F55:G57"/>
    <mergeCell ref="H57:H58"/>
    <mergeCell ref="T59:U61"/>
    <mergeCell ref="H61:H62"/>
    <mergeCell ref="T67:U69"/>
    <mergeCell ref="F39:G41"/>
    <mergeCell ref="H41:H42"/>
    <mergeCell ref="H45:H46"/>
    <mergeCell ref="D47:E49"/>
    <mergeCell ref="F47:G49"/>
    <mergeCell ref="H49:H50"/>
    <mergeCell ref="T27:U29"/>
    <mergeCell ref="H29:H30"/>
    <mergeCell ref="F31:G33"/>
    <mergeCell ref="H33:H34"/>
    <mergeCell ref="T35:U37"/>
    <mergeCell ref="H37:H38"/>
    <mergeCell ref="T19:U21"/>
    <mergeCell ref="F15:G17"/>
    <mergeCell ref="H17:H18"/>
    <mergeCell ref="H21:H22"/>
    <mergeCell ref="F23:G25"/>
    <mergeCell ref="H25:H26"/>
    <mergeCell ref="T11:U13"/>
    <mergeCell ref="H13:H14"/>
    <mergeCell ref="D7:E9"/>
    <mergeCell ref="F7:G9"/>
    <mergeCell ref="P8:P9"/>
    <mergeCell ref="S8:S9"/>
    <mergeCell ref="H9:H10"/>
  </mergeCells>
  <phoneticPr fontId="1"/>
  <printOptions horizontalCentered="1"/>
  <pageMargins left="0.70866141732283472" right="0.70866141732283472" top="0.74803149606299213" bottom="0.74803149606299213" header="0.31496062992125984" footer="0.31496062992125984"/>
  <pageSetup paperSize="9" scale="50" fitToHeight="0" orientation="portrait" r:id="rId1"/>
  <headerFooter>
    <oddFooter>&amp;C&amp;"ＭＳ Ｐゴシック"&amp;14&amp;P</oddFooter>
  </headerFooter>
  <rowBreaks count="1" manualBreakCount="1">
    <brk id="78"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28"/>
  <sheetViews>
    <sheetView view="pageBreakPreview" topLeftCell="A102"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40.109375" style="23" bestFit="1" customWidth="1"/>
    <col min="4" max="4" width="4.44140625" style="23" bestFit="1" customWidth="1"/>
    <col min="5" max="5" width="5.33203125" style="118" bestFit="1" customWidth="1"/>
    <col min="6" max="6" width="5.33203125" style="23" bestFit="1" customWidth="1"/>
    <col min="7" max="7" width="5.33203125" style="118" bestFit="1" customWidth="1"/>
    <col min="8" max="8" width="11.88671875" style="25" customWidth="1"/>
    <col min="9" max="9" width="3.44140625" style="25" bestFit="1" customWidth="1"/>
    <col min="10" max="10" width="4.44140625" style="26" bestFit="1" customWidth="1"/>
    <col min="11" max="11" width="25.33203125" style="27" bestFit="1" customWidth="1"/>
    <col min="12" max="12" width="3.44140625" style="25" bestFit="1" customWidth="1"/>
    <col min="13" max="13" width="5.44140625" style="26" bestFit="1" customWidth="1"/>
    <col min="14" max="14" width="3.44140625" style="25" bestFit="1" customWidth="1"/>
    <col min="15" max="15" width="4.44140625" style="26" bestFit="1" customWidth="1"/>
    <col min="16" max="16" width="5.33203125" style="25" bestFit="1" customWidth="1"/>
    <col min="17" max="17" width="9.88671875" style="25" customWidth="1"/>
    <col min="18" max="18" width="4.44140625" style="25" bestFit="1" customWidth="1"/>
    <col min="19" max="19" width="7.109375" style="28" customWidth="1"/>
    <col min="20" max="20" width="8.6640625" style="29" customWidth="1"/>
    <col min="21" max="16384" width="8.88671875" style="25"/>
  </cols>
  <sheetData>
    <row r="1" spans="1:20" ht="17.100000000000001" customHeight="1" x14ac:dyDescent="0.2"/>
    <row r="2" spans="1:20" ht="17.100000000000001" customHeight="1" x14ac:dyDescent="0.2"/>
    <row r="3" spans="1:20" ht="17.100000000000001" customHeight="1" x14ac:dyDescent="0.2"/>
    <row r="4" spans="1:20" ht="17.100000000000001" customHeight="1" x14ac:dyDescent="0.2">
      <c r="B4" s="30" t="s">
        <v>2669</v>
      </c>
      <c r="D4" s="81"/>
    </row>
    <row r="5" spans="1:20" ht="16.5" customHeight="1" x14ac:dyDescent="0.2">
      <c r="A5" s="31" t="s">
        <v>386</v>
      </c>
      <c r="B5" s="32"/>
      <c r="C5" s="33" t="s">
        <v>387</v>
      </c>
      <c r="D5" s="34" t="s">
        <v>388</v>
      </c>
      <c r="E5" s="119"/>
      <c r="F5" s="34"/>
      <c r="G5" s="119"/>
      <c r="H5" s="34"/>
      <c r="I5" s="34"/>
      <c r="J5" s="35"/>
      <c r="K5" s="34"/>
      <c r="L5" s="34"/>
      <c r="M5" s="35"/>
      <c r="N5" s="34"/>
      <c r="O5" s="35"/>
      <c r="P5" s="34"/>
      <c r="Q5" s="34"/>
      <c r="R5" s="34"/>
      <c r="S5" s="36" t="s">
        <v>389</v>
      </c>
      <c r="T5" s="33" t="s">
        <v>390</v>
      </c>
    </row>
    <row r="6" spans="1:20" ht="16.5" customHeight="1" x14ac:dyDescent="0.2">
      <c r="A6" s="37" t="s">
        <v>391</v>
      </c>
      <c r="B6" s="37" t="s">
        <v>392</v>
      </c>
      <c r="C6" s="38"/>
      <c r="D6" s="99" t="s">
        <v>452</v>
      </c>
      <c r="E6" s="120"/>
      <c r="F6" s="40"/>
      <c r="G6" s="121"/>
      <c r="H6" s="40"/>
      <c r="I6" s="40"/>
      <c r="J6" s="41"/>
      <c r="K6" s="40"/>
      <c r="L6" s="40"/>
      <c r="M6" s="41"/>
      <c r="N6" s="40"/>
      <c r="O6" s="41"/>
      <c r="P6" s="40"/>
      <c r="Q6" s="40"/>
      <c r="R6" s="40"/>
      <c r="S6" s="42" t="s">
        <v>393</v>
      </c>
      <c r="T6" s="43" t="s">
        <v>394</v>
      </c>
    </row>
    <row r="7" spans="1:20" ht="16.5" customHeight="1" x14ac:dyDescent="0.2">
      <c r="A7" s="44">
        <v>1</v>
      </c>
      <c r="B7" s="44">
        <v>3363</v>
      </c>
      <c r="C7" s="45" t="s">
        <v>3232</v>
      </c>
      <c r="D7" s="327" t="s">
        <v>605</v>
      </c>
      <c r="E7" s="328"/>
      <c r="F7" s="327" t="s">
        <v>499</v>
      </c>
      <c r="G7" s="328"/>
      <c r="H7" s="47"/>
      <c r="K7" s="48"/>
      <c r="L7" s="49"/>
      <c r="M7" s="50"/>
      <c r="N7" s="83" t="s">
        <v>461</v>
      </c>
      <c r="P7" s="78"/>
      <c r="Q7" s="47"/>
      <c r="S7" s="51">
        <v>468</v>
      </c>
      <c r="T7" s="52" t="s">
        <v>396</v>
      </c>
    </row>
    <row r="8" spans="1:20" ht="16.5" customHeight="1" x14ac:dyDescent="0.2">
      <c r="A8" s="53">
        <v>1</v>
      </c>
      <c r="B8" s="53">
        <v>3364</v>
      </c>
      <c r="C8" s="85" t="s">
        <v>3233</v>
      </c>
      <c r="D8" s="327"/>
      <c r="E8" s="328"/>
      <c r="F8" s="327"/>
      <c r="G8" s="328"/>
      <c r="H8" s="55"/>
      <c r="I8" s="49"/>
      <c r="J8" s="50"/>
      <c r="K8" s="56" t="s">
        <v>397</v>
      </c>
      <c r="L8" s="57" t="s">
        <v>398</v>
      </c>
      <c r="M8" s="58">
        <v>1</v>
      </c>
      <c r="N8" s="47" t="s">
        <v>398</v>
      </c>
      <c r="O8" s="26">
        <v>0.25</v>
      </c>
      <c r="P8" s="345" t="s">
        <v>423</v>
      </c>
      <c r="Q8" s="47"/>
      <c r="S8" s="59">
        <v>468</v>
      </c>
      <c r="T8" s="60"/>
    </row>
    <row r="9" spans="1:20" ht="16.5" customHeight="1" x14ac:dyDescent="0.2">
      <c r="A9" s="53">
        <v>1</v>
      </c>
      <c r="B9" s="53">
        <v>3365</v>
      </c>
      <c r="C9" s="85" t="s">
        <v>3234</v>
      </c>
      <c r="D9" s="327"/>
      <c r="E9" s="328"/>
      <c r="F9" s="327"/>
      <c r="G9" s="328"/>
      <c r="H9" s="329" t="s">
        <v>399</v>
      </c>
      <c r="I9" s="61" t="s">
        <v>398</v>
      </c>
      <c r="J9" s="62">
        <v>0.7</v>
      </c>
      <c r="K9" s="56"/>
      <c r="L9" s="57"/>
      <c r="M9" s="58"/>
      <c r="N9" s="47"/>
      <c r="P9" s="345"/>
      <c r="Q9" s="47"/>
      <c r="S9" s="59">
        <v>328</v>
      </c>
      <c r="T9" s="60"/>
    </row>
    <row r="10" spans="1:20" ht="16.5" customHeight="1" x14ac:dyDescent="0.2">
      <c r="A10" s="53">
        <v>1</v>
      </c>
      <c r="B10" s="53">
        <v>3366</v>
      </c>
      <c r="C10" s="85" t="s">
        <v>3235</v>
      </c>
      <c r="D10" s="108">
        <v>256</v>
      </c>
      <c r="E10" s="25" t="s">
        <v>394</v>
      </c>
      <c r="F10" s="108">
        <v>148</v>
      </c>
      <c r="G10" s="25" t="s">
        <v>394</v>
      </c>
      <c r="H10" s="330"/>
      <c r="I10" s="49"/>
      <c r="J10" s="50"/>
      <c r="K10" s="56" t="s">
        <v>397</v>
      </c>
      <c r="L10" s="57" t="s">
        <v>398</v>
      </c>
      <c r="M10" s="58">
        <v>1</v>
      </c>
      <c r="N10" s="47"/>
      <c r="P10" s="78"/>
      <c r="Q10" s="55"/>
      <c r="R10" s="49"/>
      <c r="S10" s="59">
        <v>328</v>
      </c>
      <c r="T10" s="60"/>
    </row>
    <row r="11" spans="1:20" ht="16.5" customHeight="1" x14ac:dyDescent="0.2">
      <c r="A11" s="63">
        <v>1</v>
      </c>
      <c r="B11" s="63" t="s">
        <v>779</v>
      </c>
      <c r="C11" s="87" t="s">
        <v>3236</v>
      </c>
      <c r="D11" s="122"/>
      <c r="E11" s="106"/>
      <c r="F11" s="122"/>
      <c r="G11" s="106"/>
      <c r="H11" s="65"/>
      <c r="I11" s="66"/>
      <c r="J11" s="67"/>
      <c r="K11" s="68"/>
      <c r="L11" s="69"/>
      <c r="M11" s="70"/>
      <c r="N11" s="47"/>
      <c r="P11" s="78"/>
      <c r="Q11" s="331" t="s">
        <v>400</v>
      </c>
      <c r="R11" s="338"/>
      <c r="S11" s="71">
        <v>328</v>
      </c>
      <c r="T11" s="72"/>
    </row>
    <row r="12" spans="1:20" ht="16.5" customHeight="1" x14ac:dyDescent="0.2">
      <c r="A12" s="63">
        <v>1</v>
      </c>
      <c r="B12" s="63" t="s">
        <v>780</v>
      </c>
      <c r="C12" s="87" t="s">
        <v>3237</v>
      </c>
      <c r="D12" s="122"/>
      <c r="E12" s="106"/>
      <c r="F12" s="122"/>
      <c r="G12" s="106"/>
      <c r="H12" s="73"/>
      <c r="I12" s="74"/>
      <c r="J12" s="75"/>
      <c r="K12" s="68" t="s">
        <v>397</v>
      </c>
      <c r="L12" s="69" t="s">
        <v>398</v>
      </c>
      <c r="M12" s="70">
        <v>1</v>
      </c>
      <c r="N12" s="47"/>
      <c r="P12" s="78"/>
      <c r="Q12" s="333"/>
      <c r="R12" s="339"/>
      <c r="S12" s="71">
        <v>328</v>
      </c>
      <c r="T12" s="72"/>
    </row>
    <row r="13" spans="1:20" ht="16.5" customHeight="1" x14ac:dyDescent="0.2">
      <c r="A13" s="63">
        <v>1</v>
      </c>
      <c r="B13" s="63" t="s">
        <v>781</v>
      </c>
      <c r="C13" s="87" t="s">
        <v>3238</v>
      </c>
      <c r="D13" s="83"/>
      <c r="E13" s="106"/>
      <c r="F13" s="83"/>
      <c r="G13" s="106"/>
      <c r="H13" s="335" t="s">
        <v>399</v>
      </c>
      <c r="I13" s="66" t="s">
        <v>398</v>
      </c>
      <c r="J13" s="67">
        <v>0.7</v>
      </c>
      <c r="K13" s="68"/>
      <c r="L13" s="69"/>
      <c r="M13" s="70"/>
      <c r="N13" s="47"/>
      <c r="P13" s="78"/>
      <c r="Q13" s="333"/>
      <c r="R13" s="339"/>
      <c r="S13" s="71">
        <v>230</v>
      </c>
      <c r="T13" s="72"/>
    </row>
    <row r="14" spans="1:20" ht="16.5" customHeight="1" x14ac:dyDescent="0.2">
      <c r="A14" s="63">
        <v>1</v>
      </c>
      <c r="B14" s="63" t="s">
        <v>782</v>
      </c>
      <c r="C14" s="87" t="s">
        <v>3239</v>
      </c>
      <c r="D14" s="83"/>
      <c r="E14" s="106"/>
      <c r="F14" s="83"/>
      <c r="G14" s="106"/>
      <c r="H14" s="340"/>
      <c r="I14" s="74"/>
      <c r="J14" s="75"/>
      <c r="K14" s="68" t="s">
        <v>397</v>
      </c>
      <c r="L14" s="69" t="s">
        <v>398</v>
      </c>
      <c r="M14" s="70">
        <v>1</v>
      </c>
      <c r="N14" s="47"/>
      <c r="P14" s="78"/>
      <c r="Q14" s="76" t="s">
        <v>398</v>
      </c>
      <c r="R14" s="75">
        <v>0.7</v>
      </c>
      <c r="S14" s="71">
        <v>230</v>
      </c>
      <c r="T14" s="72"/>
    </row>
    <row r="15" spans="1:20" ht="16.5" customHeight="1" x14ac:dyDescent="0.2">
      <c r="A15" s="53">
        <v>1</v>
      </c>
      <c r="B15" s="53">
        <v>3367</v>
      </c>
      <c r="C15" s="85" t="s">
        <v>3240</v>
      </c>
      <c r="D15" s="83"/>
      <c r="E15" s="106"/>
      <c r="F15" s="325" t="s">
        <v>478</v>
      </c>
      <c r="G15" s="326"/>
      <c r="H15" s="77"/>
      <c r="I15" s="61"/>
      <c r="J15" s="62"/>
      <c r="K15" s="56"/>
      <c r="L15" s="57"/>
      <c r="M15" s="58"/>
      <c r="N15" s="47"/>
      <c r="P15" s="78"/>
      <c r="Q15" s="77"/>
      <c r="R15" s="61"/>
      <c r="S15" s="59">
        <v>651</v>
      </c>
      <c r="T15" s="60"/>
    </row>
    <row r="16" spans="1:20" ht="16.5" customHeight="1" x14ac:dyDescent="0.2">
      <c r="A16" s="53">
        <v>1</v>
      </c>
      <c r="B16" s="53">
        <v>3368</v>
      </c>
      <c r="C16" s="85" t="s">
        <v>3241</v>
      </c>
      <c r="D16" s="83"/>
      <c r="E16" s="106"/>
      <c r="F16" s="327"/>
      <c r="G16" s="328"/>
      <c r="H16" s="55"/>
      <c r="I16" s="49"/>
      <c r="J16" s="50"/>
      <c r="K16" s="56" t="s">
        <v>397</v>
      </c>
      <c r="L16" s="57" t="s">
        <v>398</v>
      </c>
      <c r="M16" s="58">
        <v>1</v>
      </c>
      <c r="N16" s="47"/>
      <c r="P16" s="78"/>
      <c r="Q16" s="47"/>
      <c r="S16" s="59">
        <v>651</v>
      </c>
      <c r="T16" s="60"/>
    </row>
    <row r="17" spans="1:20" ht="16.5" customHeight="1" x14ac:dyDescent="0.2">
      <c r="A17" s="53">
        <v>1</v>
      </c>
      <c r="B17" s="53">
        <v>3369</v>
      </c>
      <c r="C17" s="85" t="s">
        <v>3242</v>
      </c>
      <c r="D17" s="83"/>
      <c r="E17" s="106"/>
      <c r="F17" s="327"/>
      <c r="G17" s="328"/>
      <c r="H17" s="329" t="s">
        <v>399</v>
      </c>
      <c r="I17" s="61" t="s">
        <v>398</v>
      </c>
      <c r="J17" s="62">
        <v>0.7</v>
      </c>
      <c r="K17" s="56"/>
      <c r="L17" s="57"/>
      <c r="M17" s="58"/>
      <c r="N17" s="47"/>
      <c r="P17" s="78"/>
      <c r="Q17" s="47"/>
      <c r="S17" s="59">
        <v>456</v>
      </c>
      <c r="T17" s="60"/>
    </row>
    <row r="18" spans="1:20" ht="16.5" customHeight="1" x14ac:dyDescent="0.2">
      <c r="A18" s="53">
        <v>1</v>
      </c>
      <c r="B18" s="53">
        <v>3370</v>
      </c>
      <c r="C18" s="85" t="s">
        <v>3243</v>
      </c>
      <c r="D18" s="83"/>
      <c r="E18" s="106"/>
      <c r="F18" s="108">
        <v>331</v>
      </c>
      <c r="G18" s="25" t="s">
        <v>394</v>
      </c>
      <c r="H18" s="330"/>
      <c r="I18" s="49"/>
      <c r="J18" s="50"/>
      <c r="K18" s="56" t="s">
        <v>397</v>
      </c>
      <c r="L18" s="57" t="s">
        <v>398</v>
      </c>
      <c r="M18" s="58">
        <v>1</v>
      </c>
      <c r="N18" s="47"/>
      <c r="P18" s="78"/>
      <c r="Q18" s="55"/>
      <c r="R18" s="49"/>
      <c r="S18" s="59">
        <v>456</v>
      </c>
      <c r="T18" s="60"/>
    </row>
    <row r="19" spans="1:20" ht="16.5" customHeight="1" x14ac:dyDescent="0.2">
      <c r="A19" s="63">
        <v>1</v>
      </c>
      <c r="B19" s="63" t="s">
        <v>783</v>
      </c>
      <c r="C19" s="87" t="s">
        <v>3244</v>
      </c>
      <c r="D19" s="83"/>
      <c r="E19" s="106"/>
      <c r="F19" s="107"/>
      <c r="G19" s="106"/>
      <c r="H19" s="65"/>
      <c r="I19" s="66"/>
      <c r="J19" s="67"/>
      <c r="K19" s="68"/>
      <c r="L19" s="69"/>
      <c r="M19" s="70"/>
      <c r="N19" s="47"/>
      <c r="P19" s="78"/>
      <c r="Q19" s="331" t="s">
        <v>400</v>
      </c>
      <c r="R19" s="338"/>
      <c r="S19" s="71">
        <v>456</v>
      </c>
      <c r="T19" s="72"/>
    </row>
    <row r="20" spans="1:20" ht="16.5" customHeight="1" x14ac:dyDescent="0.2">
      <c r="A20" s="63">
        <v>1</v>
      </c>
      <c r="B20" s="63" t="s">
        <v>784</v>
      </c>
      <c r="C20" s="87" t="s">
        <v>3245</v>
      </c>
      <c r="D20" s="83"/>
      <c r="E20" s="106"/>
      <c r="F20" s="107"/>
      <c r="G20" s="106"/>
      <c r="H20" s="73"/>
      <c r="I20" s="74"/>
      <c r="J20" s="75"/>
      <c r="K20" s="68" t="s">
        <v>397</v>
      </c>
      <c r="L20" s="69" t="s">
        <v>398</v>
      </c>
      <c r="M20" s="70">
        <v>1</v>
      </c>
      <c r="N20" s="47"/>
      <c r="P20" s="78"/>
      <c r="Q20" s="333"/>
      <c r="R20" s="339"/>
      <c r="S20" s="71">
        <v>456</v>
      </c>
      <c r="T20" s="72"/>
    </row>
    <row r="21" spans="1:20" ht="16.5" customHeight="1" x14ac:dyDescent="0.2">
      <c r="A21" s="63">
        <v>1</v>
      </c>
      <c r="B21" s="63" t="s">
        <v>785</v>
      </c>
      <c r="C21" s="87" t="s">
        <v>3246</v>
      </c>
      <c r="D21" s="83"/>
      <c r="E21" s="106"/>
      <c r="F21" s="83"/>
      <c r="G21" s="106"/>
      <c r="H21" s="335" t="s">
        <v>399</v>
      </c>
      <c r="I21" s="66" t="s">
        <v>398</v>
      </c>
      <c r="J21" s="67">
        <v>0.7</v>
      </c>
      <c r="K21" s="68"/>
      <c r="L21" s="69"/>
      <c r="M21" s="70"/>
      <c r="N21" s="47"/>
      <c r="P21" s="78"/>
      <c r="Q21" s="333"/>
      <c r="R21" s="339"/>
      <c r="S21" s="71">
        <v>319</v>
      </c>
      <c r="T21" s="72"/>
    </row>
    <row r="22" spans="1:20" ht="16.5" customHeight="1" x14ac:dyDescent="0.2">
      <c r="A22" s="63">
        <v>1</v>
      </c>
      <c r="B22" s="63" t="s">
        <v>786</v>
      </c>
      <c r="C22" s="87" t="s">
        <v>3247</v>
      </c>
      <c r="D22" s="83"/>
      <c r="E22" s="106"/>
      <c r="F22" s="83"/>
      <c r="G22" s="106"/>
      <c r="H22" s="340"/>
      <c r="I22" s="74"/>
      <c r="J22" s="75"/>
      <c r="K22" s="68" t="s">
        <v>397</v>
      </c>
      <c r="L22" s="69" t="s">
        <v>398</v>
      </c>
      <c r="M22" s="70">
        <v>1</v>
      </c>
      <c r="N22" s="47"/>
      <c r="P22" s="78"/>
      <c r="Q22" s="76" t="s">
        <v>398</v>
      </c>
      <c r="R22" s="75">
        <v>0.7</v>
      </c>
      <c r="S22" s="71">
        <v>319</v>
      </c>
      <c r="T22" s="72"/>
    </row>
    <row r="23" spans="1:20" ht="16.5" customHeight="1" x14ac:dyDescent="0.2">
      <c r="A23" s="53">
        <v>1</v>
      </c>
      <c r="B23" s="53">
        <v>3371</v>
      </c>
      <c r="C23" s="85" t="s">
        <v>3248</v>
      </c>
      <c r="D23" s="83"/>
      <c r="E23" s="106"/>
      <c r="F23" s="325" t="s">
        <v>462</v>
      </c>
      <c r="G23" s="326"/>
      <c r="H23" s="77"/>
      <c r="I23" s="61"/>
      <c r="J23" s="62"/>
      <c r="K23" s="56"/>
      <c r="L23" s="57"/>
      <c r="M23" s="58"/>
      <c r="N23" s="47"/>
      <c r="P23" s="78"/>
      <c r="Q23" s="77"/>
      <c r="R23" s="61"/>
      <c r="S23" s="59">
        <v>733</v>
      </c>
      <c r="T23" s="60"/>
    </row>
    <row r="24" spans="1:20" ht="16.5" customHeight="1" x14ac:dyDescent="0.2">
      <c r="A24" s="53">
        <v>1</v>
      </c>
      <c r="B24" s="53">
        <v>3372</v>
      </c>
      <c r="C24" s="85" t="s">
        <v>3249</v>
      </c>
      <c r="D24" s="83"/>
      <c r="E24" s="106"/>
      <c r="F24" s="327"/>
      <c r="G24" s="328"/>
      <c r="H24" s="55"/>
      <c r="I24" s="49"/>
      <c r="J24" s="50"/>
      <c r="K24" s="56" t="s">
        <v>397</v>
      </c>
      <c r="L24" s="57" t="s">
        <v>398</v>
      </c>
      <c r="M24" s="58">
        <v>1</v>
      </c>
      <c r="N24" s="47"/>
      <c r="P24" s="78"/>
      <c r="Q24" s="47"/>
      <c r="S24" s="59">
        <v>733</v>
      </c>
      <c r="T24" s="60"/>
    </row>
    <row r="25" spans="1:20" ht="16.5" customHeight="1" x14ac:dyDescent="0.2">
      <c r="A25" s="53">
        <v>1</v>
      </c>
      <c r="B25" s="53">
        <v>3373</v>
      </c>
      <c r="C25" s="85" t="s">
        <v>3250</v>
      </c>
      <c r="D25" s="83"/>
      <c r="E25" s="106"/>
      <c r="F25" s="327"/>
      <c r="G25" s="328"/>
      <c r="H25" s="329" t="s">
        <v>399</v>
      </c>
      <c r="I25" s="61" t="s">
        <v>398</v>
      </c>
      <c r="J25" s="62">
        <v>0.7</v>
      </c>
      <c r="K25" s="56"/>
      <c r="L25" s="57"/>
      <c r="M25" s="58"/>
      <c r="N25" s="47"/>
      <c r="P25" s="78"/>
      <c r="Q25" s="47"/>
      <c r="S25" s="59">
        <v>513</v>
      </c>
      <c r="T25" s="60"/>
    </row>
    <row r="26" spans="1:20" ht="16.5" customHeight="1" x14ac:dyDescent="0.2">
      <c r="A26" s="53">
        <v>1</v>
      </c>
      <c r="B26" s="53">
        <v>3374</v>
      </c>
      <c r="C26" s="85" t="s">
        <v>3251</v>
      </c>
      <c r="D26" s="83"/>
      <c r="E26" s="106"/>
      <c r="F26" s="108">
        <v>413</v>
      </c>
      <c r="G26" s="25" t="s">
        <v>394</v>
      </c>
      <c r="H26" s="330"/>
      <c r="I26" s="49"/>
      <c r="J26" s="50"/>
      <c r="K26" s="56" t="s">
        <v>397</v>
      </c>
      <c r="L26" s="57" t="s">
        <v>398</v>
      </c>
      <c r="M26" s="58">
        <v>1</v>
      </c>
      <c r="N26" s="47"/>
      <c r="P26" s="78"/>
      <c r="Q26" s="55"/>
      <c r="R26" s="49"/>
      <c r="S26" s="59">
        <v>513</v>
      </c>
      <c r="T26" s="60"/>
    </row>
    <row r="27" spans="1:20" ht="16.5" customHeight="1" x14ac:dyDescent="0.2">
      <c r="A27" s="63">
        <v>1</v>
      </c>
      <c r="B27" s="63" t="s">
        <v>787</v>
      </c>
      <c r="C27" s="87" t="s">
        <v>3252</v>
      </c>
      <c r="D27" s="83"/>
      <c r="E27" s="106"/>
      <c r="F27" s="122"/>
      <c r="G27" s="106"/>
      <c r="H27" s="65"/>
      <c r="I27" s="66"/>
      <c r="J27" s="67"/>
      <c r="K27" s="68"/>
      <c r="L27" s="69"/>
      <c r="M27" s="70"/>
      <c r="N27" s="47"/>
      <c r="P27" s="78"/>
      <c r="Q27" s="331" t="s">
        <v>400</v>
      </c>
      <c r="R27" s="338"/>
      <c r="S27" s="71">
        <v>513</v>
      </c>
      <c r="T27" s="72"/>
    </row>
    <row r="28" spans="1:20" ht="16.5" customHeight="1" x14ac:dyDescent="0.2">
      <c r="A28" s="63">
        <v>1</v>
      </c>
      <c r="B28" s="63" t="s">
        <v>788</v>
      </c>
      <c r="C28" s="87" t="s">
        <v>3253</v>
      </c>
      <c r="D28" s="83"/>
      <c r="E28" s="106"/>
      <c r="F28" s="122"/>
      <c r="G28" s="106"/>
      <c r="H28" s="73"/>
      <c r="I28" s="74"/>
      <c r="J28" s="75"/>
      <c r="K28" s="68" t="s">
        <v>397</v>
      </c>
      <c r="L28" s="69" t="s">
        <v>398</v>
      </c>
      <c r="M28" s="70">
        <v>1</v>
      </c>
      <c r="N28" s="47"/>
      <c r="P28" s="78"/>
      <c r="Q28" s="333"/>
      <c r="R28" s="339"/>
      <c r="S28" s="71">
        <v>513</v>
      </c>
      <c r="T28" s="72"/>
    </row>
    <row r="29" spans="1:20" ht="16.5" customHeight="1" x14ac:dyDescent="0.2">
      <c r="A29" s="63">
        <v>1</v>
      </c>
      <c r="B29" s="63" t="s">
        <v>789</v>
      </c>
      <c r="C29" s="87" t="s">
        <v>3254</v>
      </c>
      <c r="D29" s="83"/>
      <c r="E29" s="106"/>
      <c r="F29" s="83"/>
      <c r="G29" s="106"/>
      <c r="H29" s="335" t="s">
        <v>399</v>
      </c>
      <c r="I29" s="66" t="s">
        <v>398</v>
      </c>
      <c r="J29" s="67">
        <v>0.7</v>
      </c>
      <c r="K29" s="68"/>
      <c r="L29" s="69"/>
      <c r="M29" s="70"/>
      <c r="N29" s="47"/>
      <c r="P29" s="78"/>
      <c r="Q29" s="333"/>
      <c r="R29" s="339"/>
      <c r="S29" s="71">
        <v>359</v>
      </c>
      <c r="T29" s="72"/>
    </row>
    <row r="30" spans="1:20" ht="16.5" customHeight="1" x14ac:dyDescent="0.2">
      <c r="A30" s="63">
        <v>1</v>
      </c>
      <c r="B30" s="63" t="s">
        <v>790</v>
      </c>
      <c r="C30" s="87" t="s">
        <v>3255</v>
      </c>
      <c r="D30" s="83"/>
      <c r="E30" s="106"/>
      <c r="F30" s="83"/>
      <c r="G30" s="106"/>
      <c r="H30" s="340"/>
      <c r="I30" s="74"/>
      <c r="J30" s="75"/>
      <c r="K30" s="68" t="s">
        <v>397</v>
      </c>
      <c r="L30" s="69" t="s">
        <v>398</v>
      </c>
      <c r="M30" s="70">
        <v>1</v>
      </c>
      <c r="N30" s="47"/>
      <c r="P30" s="78"/>
      <c r="Q30" s="76" t="s">
        <v>398</v>
      </c>
      <c r="R30" s="75">
        <v>0.7</v>
      </c>
      <c r="S30" s="71">
        <v>359</v>
      </c>
      <c r="T30" s="72"/>
    </row>
    <row r="31" spans="1:20" ht="16.5" customHeight="1" x14ac:dyDescent="0.2">
      <c r="A31" s="53">
        <v>1</v>
      </c>
      <c r="B31" s="53">
        <v>3375</v>
      </c>
      <c r="C31" s="85" t="s">
        <v>3256</v>
      </c>
      <c r="D31" s="83"/>
      <c r="E31" s="106"/>
      <c r="F31" s="325" t="s">
        <v>480</v>
      </c>
      <c r="G31" s="326"/>
      <c r="H31" s="77"/>
      <c r="I31" s="61"/>
      <c r="J31" s="62"/>
      <c r="K31" s="56"/>
      <c r="L31" s="57"/>
      <c r="M31" s="58"/>
      <c r="N31" s="47"/>
      <c r="P31" s="78"/>
      <c r="Q31" s="77"/>
      <c r="R31" s="61"/>
      <c r="S31" s="59">
        <v>818</v>
      </c>
      <c r="T31" s="60"/>
    </row>
    <row r="32" spans="1:20" ht="16.5" customHeight="1" x14ac:dyDescent="0.2">
      <c r="A32" s="53">
        <v>1</v>
      </c>
      <c r="B32" s="53">
        <v>3376</v>
      </c>
      <c r="C32" s="85" t="s">
        <v>3257</v>
      </c>
      <c r="D32" s="83"/>
      <c r="E32" s="106"/>
      <c r="F32" s="327"/>
      <c r="G32" s="328"/>
      <c r="H32" s="55"/>
      <c r="I32" s="49"/>
      <c r="J32" s="50"/>
      <c r="K32" s="56" t="s">
        <v>397</v>
      </c>
      <c r="L32" s="57" t="s">
        <v>398</v>
      </c>
      <c r="M32" s="58">
        <v>1</v>
      </c>
      <c r="N32" s="47"/>
      <c r="P32" s="78"/>
      <c r="Q32" s="47"/>
      <c r="S32" s="59">
        <v>818</v>
      </c>
      <c r="T32" s="60"/>
    </row>
    <row r="33" spans="1:20" ht="16.5" customHeight="1" x14ac:dyDescent="0.2">
      <c r="A33" s="53">
        <v>1</v>
      </c>
      <c r="B33" s="53">
        <v>3377</v>
      </c>
      <c r="C33" s="85" t="s">
        <v>3258</v>
      </c>
      <c r="D33" s="83"/>
      <c r="E33" s="106"/>
      <c r="F33" s="327"/>
      <c r="G33" s="328"/>
      <c r="H33" s="329" t="s">
        <v>399</v>
      </c>
      <c r="I33" s="61" t="s">
        <v>398</v>
      </c>
      <c r="J33" s="62">
        <v>0.7</v>
      </c>
      <c r="K33" s="56"/>
      <c r="L33" s="57"/>
      <c r="M33" s="58"/>
      <c r="N33" s="47"/>
      <c r="P33" s="78"/>
      <c r="Q33" s="47"/>
      <c r="S33" s="59">
        <v>573</v>
      </c>
      <c r="T33" s="60"/>
    </row>
    <row r="34" spans="1:20" ht="16.5" customHeight="1" x14ac:dyDescent="0.2">
      <c r="A34" s="53">
        <v>1</v>
      </c>
      <c r="B34" s="53">
        <v>3378</v>
      </c>
      <c r="C34" s="85" t="s">
        <v>3259</v>
      </c>
      <c r="D34" s="83"/>
      <c r="E34" s="106"/>
      <c r="F34" s="108">
        <v>498</v>
      </c>
      <c r="G34" s="25" t="s">
        <v>394</v>
      </c>
      <c r="H34" s="330"/>
      <c r="I34" s="49"/>
      <c r="J34" s="50"/>
      <c r="K34" s="56" t="s">
        <v>397</v>
      </c>
      <c r="L34" s="57" t="s">
        <v>398</v>
      </c>
      <c r="M34" s="58">
        <v>1</v>
      </c>
      <c r="N34" s="47"/>
      <c r="P34" s="78"/>
      <c r="Q34" s="55"/>
      <c r="R34" s="49"/>
      <c r="S34" s="59">
        <v>573</v>
      </c>
      <c r="T34" s="60"/>
    </row>
    <row r="35" spans="1:20" ht="16.5" customHeight="1" x14ac:dyDescent="0.2">
      <c r="A35" s="63">
        <v>1</v>
      </c>
      <c r="B35" s="63" t="s">
        <v>791</v>
      </c>
      <c r="C35" s="87" t="s">
        <v>3260</v>
      </c>
      <c r="D35" s="83"/>
      <c r="E35" s="106"/>
      <c r="F35" s="122"/>
      <c r="G35" s="106"/>
      <c r="H35" s="65"/>
      <c r="I35" s="66"/>
      <c r="J35" s="67"/>
      <c r="K35" s="68"/>
      <c r="L35" s="69"/>
      <c r="M35" s="70"/>
      <c r="N35" s="47"/>
      <c r="P35" s="78"/>
      <c r="Q35" s="331" t="s">
        <v>400</v>
      </c>
      <c r="R35" s="338"/>
      <c r="S35" s="71">
        <v>573</v>
      </c>
      <c r="T35" s="72"/>
    </row>
    <row r="36" spans="1:20" ht="16.5" customHeight="1" x14ac:dyDescent="0.2">
      <c r="A36" s="63">
        <v>1</v>
      </c>
      <c r="B36" s="63" t="s">
        <v>792</v>
      </c>
      <c r="C36" s="87" t="s">
        <v>3261</v>
      </c>
      <c r="D36" s="83"/>
      <c r="E36" s="106"/>
      <c r="F36" s="122"/>
      <c r="G36" s="106"/>
      <c r="H36" s="73"/>
      <c r="I36" s="74"/>
      <c r="J36" s="75"/>
      <c r="K36" s="68" t="s">
        <v>397</v>
      </c>
      <c r="L36" s="69" t="s">
        <v>398</v>
      </c>
      <c r="M36" s="70">
        <v>1</v>
      </c>
      <c r="N36" s="47"/>
      <c r="P36" s="78"/>
      <c r="Q36" s="333"/>
      <c r="R36" s="339"/>
      <c r="S36" s="71">
        <v>573</v>
      </c>
      <c r="T36" s="72"/>
    </row>
    <row r="37" spans="1:20" ht="16.5" customHeight="1" x14ac:dyDescent="0.2">
      <c r="A37" s="63">
        <v>1</v>
      </c>
      <c r="B37" s="63" t="s">
        <v>793</v>
      </c>
      <c r="C37" s="87" t="s">
        <v>3262</v>
      </c>
      <c r="D37" s="83"/>
      <c r="E37" s="106"/>
      <c r="F37" s="83"/>
      <c r="G37" s="106"/>
      <c r="H37" s="335" t="s">
        <v>399</v>
      </c>
      <c r="I37" s="66" t="s">
        <v>398</v>
      </c>
      <c r="J37" s="67">
        <v>0.7</v>
      </c>
      <c r="K37" s="68"/>
      <c r="L37" s="69"/>
      <c r="M37" s="70"/>
      <c r="N37" s="47"/>
      <c r="P37" s="78"/>
      <c r="Q37" s="333"/>
      <c r="R37" s="339"/>
      <c r="S37" s="71">
        <v>401</v>
      </c>
      <c r="T37" s="72"/>
    </row>
    <row r="38" spans="1:20" ht="16.5" customHeight="1" x14ac:dyDescent="0.2">
      <c r="A38" s="63">
        <v>1</v>
      </c>
      <c r="B38" s="63" t="s">
        <v>794</v>
      </c>
      <c r="C38" s="87" t="s">
        <v>3263</v>
      </c>
      <c r="D38" s="83"/>
      <c r="E38" s="106"/>
      <c r="F38" s="83"/>
      <c r="G38" s="106"/>
      <c r="H38" s="340"/>
      <c r="I38" s="74"/>
      <c r="J38" s="75"/>
      <c r="K38" s="68" t="s">
        <v>397</v>
      </c>
      <c r="L38" s="69" t="s">
        <v>398</v>
      </c>
      <c r="M38" s="70">
        <v>1</v>
      </c>
      <c r="N38" s="47"/>
      <c r="P38" s="78"/>
      <c r="Q38" s="76" t="s">
        <v>398</v>
      </c>
      <c r="R38" s="75">
        <v>0.7</v>
      </c>
      <c r="S38" s="71">
        <v>401</v>
      </c>
      <c r="T38" s="72"/>
    </row>
    <row r="39" spans="1:20" ht="16.5" customHeight="1" x14ac:dyDescent="0.2">
      <c r="A39" s="53">
        <v>1</v>
      </c>
      <c r="B39" s="53">
        <v>3379</v>
      </c>
      <c r="C39" s="85" t="s">
        <v>3264</v>
      </c>
      <c r="D39" s="83"/>
      <c r="E39" s="106"/>
      <c r="F39" s="325" t="s">
        <v>795</v>
      </c>
      <c r="G39" s="326"/>
      <c r="H39" s="77"/>
      <c r="I39" s="61"/>
      <c r="J39" s="62"/>
      <c r="K39" s="56"/>
      <c r="L39" s="57"/>
      <c r="M39" s="58"/>
      <c r="N39" s="47"/>
      <c r="P39" s="78"/>
      <c r="Q39" s="77"/>
      <c r="R39" s="61"/>
      <c r="S39" s="59">
        <v>901</v>
      </c>
      <c r="T39" s="60"/>
    </row>
    <row r="40" spans="1:20" ht="16.5" customHeight="1" x14ac:dyDescent="0.2">
      <c r="A40" s="53">
        <v>1</v>
      </c>
      <c r="B40" s="53">
        <v>3380</v>
      </c>
      <c r="C40" s="85" t="s">
        <v>3265</v>
      </c>
      <c r="D40" s="83"/>
      <c r="E40" s="106"/>
      <c r="F40" s="327"/>
      <c r="G40" s="328"/>
      <c r="H40" s="55"/>
      <c r="I40" s="49"/>
      <c r="J40" s="50"/>
      <c r="K40" s="56" t="s">
        <v>397</v>
      </c>
      <c r="L40" s="57" t="s">
        <v>398</v>
      </c>
      <c r="M40" s="58">
        <v>1</v>
      </c>
      <c r="N40" s="47"/>
      <c r="P40" s="78"/>
      <c r="Q40" s="47"/>
      <c r="S40" s="59">
        <v>901</v>
      </c>
      <c r="T40" s="60"/>
    </row>
    <row r="41" spans="1:20" ht="16.5" customHeight="1" x14ac:dyDescent="0.2">
      <c r="A41" s="53">
        <v>1</v>
      </c>
      <c r="B41" s="53">
        <v>3381</v>
      </c>
      <c r="C41" s="85" t="s">
        <v>3266</v>
      </c>
      <c r="D41" s="83"/>
      <c r="E41" s="106"/>
      <c r="F41" s="327"/>
      <c r="G41" s="328"/>
      <c r="H41" s="329" t="s">
        <v>399</v>
      </c>
      <c r="I41" s="61" t="s">
        <v>398</v>
      </c>
      <c r="J41" s="62">
        <v>0.7</v>
      </c>
      <c r="K41" s="56"/>
      <c r="L41" s="57"/>
      <c r="M41" s="58"/>
      <c r="N41" s="47"/>
      <c r="P41" s="78"/>
      <c r="Q41" s="47"/>
      <c r="S41" s="59">
        <v>631</v>
      </c>
      <c r="T41" s="60"/>
    </row>
    <row r="42" spans="1:20" ht="16.5" customHeight="1" x14ac:dyDescent="0.2">
      <c r="A42" s="53">
        <v>1</v>
      </c>
      <c r="B42" s="53">
        <v>3382</v>
      </c>
      <c r="C42" s="85" t="s">
        <v>3267</v>
      </c>
      <c r="D42" s="83"/>
      <c r="E42" s="106"/>
      <c r="F42" s="108">
        <v>581</v>
      </c>
      <c r="G42" s="25" t="s">
        <v>394</v>
      </c>
      <c r="H42" s="330"/>
      <c r="I42" s="49"/>
      <c r="J42" s="50"/>
      <c r="K42" s="56" t="s">
        <v>397</v>
      </c>
      <c r="L42" s="57" t="s">
        <v>398</v>
      </c>
      <c r="M42" s="58">
        <v>1</v>
      </c>
      <c r="N42" s="47"/>
      <c r="P42" s="78"/>
      <c r="Q42" s="55"/>
      <c r="R42" s="49"/>
      <c r="S42" s="59">
        <v>631</v>
      </c>
      <c r="T42" s="60"/>
    </row>
    <row r="43" spans="1:20" ht="16.5" customHeight="1" x14ac:dyDescent="0.2">
      <c r="A43" s="63">
        <v>1</v>
      </c>
      <c r="B43" s="63" t="s">
        <v>796</v>
      </c>
      <c r="C43" s="87" t="s">
        <v>3268</v>
      </c>
      <c r="D43" s="83"/>
      <c r="E43" s="106"/>
      <c r="F43" s="122"/>
      <c r="G43" s="106"/>
      <c r="H43" s="65"/>
      <c r="I43" s="66"/>
      <c r="J43" s="67"/>
      <c r="K43" s="68"/>
      <c r="L43" s="69"/>
      <c r="M43" s="70"/>
      <c r="N43" s="47"/>
      <c r="P43" s="78"/>
      <c r="Q43" s="331" t="s">
        <v>400</v>
      </c>
      <c r="R43" s="338"/>
      <c r="S43" s="71">
        <v>631</v>
      </c>
      <c r="T43" s="72"/>
    </row>
    <row r="44" spans="1:20" ht="16.5" customHeight="1" x14ac:dyDescent="0.2">
      <c r="A44" s="63">
        <v>1</v>
      </c>
      <c r="B44" s="63" t="s">
        <v>797</v>
      </c>
      <c r="C44" s="87" t="s">
        <v>3269</v>
      </c>
      <c r="D44" s="83"/>
      <c r="E44" s="106"/>
      <c r="F44" s="122"/>
      <c r="G44" s="106"/>
      <c r="H44" s="73"/>
      <c r="I44" s="74"/>
      <c r="J44" s="75"/>
      <c r="K44" s="68" t="s">
        <v>397</v>
      </c>
      <c r="L44" s="69" t="s">
        <v>398</v>
      </c>
      <c r="M44" s="70">
        <v>1</v>
      </c>
      <c r="N44" s="47"/>
      <c r="P44" s="78"/>
      <c r="Q44" s="333"/>
      <c r="R44" s="339"/>
      <c r="S44" s="71">
        <v>631</v>
      </c>
      <c r="T44" s="72"/>
    </row>
    <row r="45" spans="1:20" ht="16.5" customHeight="1" x14ac:dyDescent="0.2">
      <c r="A45" s="63">
        <v>1</v>
      </c>
      <c r="B45" s="63" t="s">
        <v>798</v>
      </c>
      <c r="C45" s="87" t="s">
        <v>3270</v>
      </c>
      <c r="D45" s="83"/>
      <c r="E45" s="106"/>
      <c r="F45" s="83"/>
      <c r="G45" s="106"/>
      <c r="H45" s="335" t="s">
        <v>399</v>
      </c>
      <c r="I45" s="66" t="s">
        <v>398</v>
      </c>
      <c r="J45" s="67">
        <v>0.7</v>
      </c>
      <c r="K45" s="68"/>
      <c r="L45" s="69"/>
      <c r="M45" s="70"/>
      <c r="N45" s="47"/>
      <c r="P45" s="78"/>
      <c r="Q45" s="333"/>
      <c r="R45" s="339"/>
      <c r="S45" s="71">
        <v>442</v>
      </c>
      <c r="T45" s="72"/>
    </row>
    <row r="46" spans="1:20" ht="16.5" customHeight="1" x14ac:dyDescent="0.2">
      <c r="A46" s="63">
        <v>1</v>
      </c>
      <c r="B46" s="63" t="s">
        <v>799</v>
      </c>
      <c r="C46" s="87" t="s">
        <v>3271</v>
      </c>
      <c r="D46" s="83"/>
      <c r="E46" s="106"/>
      <c r="F46" s="83"/>
      <c r="G46" s="106"/>
      <c r="H46" s="340"/>
      <c r="I46" s="74"/>
      <c r="J46" s="75"/>
      <c r="K46" s="68" t="s">
        <v>397</v>
      </c>
      <c r="L46" s="69" t="s">
        <v>398</v>
      </c>
      <c r="M46" s="70">
        <v>1</v>
      </c>
      <c r="N46" s="47"/>
      <c r="P46" s="78"/>
      <c r="Q46" s="76" t="s">
        <v>398</v>
      </c>
      <c r="R46" s="75">
        <v>0.7</v>
      </c>
      <c r="S46" s="71">
        <v>442</v>
      </c>
      <c r="T46" s="72"/>
    </row>
    <row r="47" spans="1:20" ht="16.5" customHeight="1" x14ac:dyDescent="0.2">
      <c r="A47" s="53">
        <v>1</v>
      </c>
      <c r="B47" s="53">
        <v>3383</v>
      </c>
      <c r="C47" s="85" t="s">
        <v>3272</v>
      </c>
      <c r="D47" s="325" t="s">
        <v>800</v>
      </c>
      <c r="E47" s="326"/>
      <c r="F47" s="325" t="s">
        <v>499</v>
      </c>
      <c r="G47" s="326"/>
      <c r="H47" s="77"/>
      <c r="I47" s="61"/>
      <c r="J47" s="62"/>
      <c r="K47" s="56"/>
      <c r="L47" s="57"/>
      <c r="M47" s="58"/>
      <c r="N47" s="47"/>
      <c r="P47" s="78"/>
      <c r="Q47" s="77"/>
      <c r="R47" s="61"/>
      <c r="S47" s="59">
        <v>688</v>
      </c>
      <c r="T47" s="60"/>
    </row>
    <row r="48" spans="1:20" ht="16.5" customHeight="1" x14ac:dyDescent="0.2">
      <c r="A48" s="53">
        <v>1</v>
      </c>
      <c r="B48" s="53">
        <v>3384</v>
      </c>
      <c r="C48" s="85" t="s">
        <v>3273</v>
      </c>
      <c r="D48" s="327"/>
      <c r="E48" s="328"/>
      <c r="F48" s="327"/>
      <c r="G48" s="328"/>
      <c r="H48" s="55"/>
      <c r="I48" s="49"/>
      <c r="J48" s="50"/>
      <c r="K48" s="56" t="s">
        <v>397</v>
      </c>
      <c r="L48" s="57" t="s">
        <v>398</v>
      </c>
      <c r="M48" s="58">
        <v>1</v>
      </c>
      <c r="N48" s="47"/>
      <c r="P48" s="78"/>
      <c r="Q48" s="47"/>
      <c r="S48" s="59">
        <v>688</v>
      </c>
      <c r="T48" s="60"/>
    </row>
    <row r="49" spans="1:20" ht="16.5" customHeight="1" x14ac:dyDescent="0.2">
      <c r="A49" s="53">
        <v>1</v>
      </c>
      <c r="B49" s="53">
        <v>3385</v>
      </c>
      <c r="C49" s="85" t="s">
        <v>3274</v>
      </c>
      <c r="D49" s="327"/>
      <c r="E49" s="328"/>
      <c r="F49" s="327"/>
      <c r="G49" s="328"/>
      <c r="H49" s="329" t="s">
        <v>399</v>
      </c>
      <c r="I49" s="61" t="s">
        <v>398</v>
      </c>
      <c r="J49" s="62">
        <v>0.7</v>
      </c>
      <c r="K49" s="56"/>
      <c r="L49" s="57"/>
      <c r="M49" s="58"/>
      <c r="N49" s="47"/>
      <c r="P49" s="78"/>
      <c r="Q49" s="47"/>
      <c r="S49" s="59">
        <v>482</v>
      </c>
      <c r="T49" s="60"/>
    </row>
    <row r="50" spans="1:20" ht="16.5" customHeight="1" x14ac:dyDescent="0.2">
      <c r="A50" s="53">
        <v>1</v>
      </c>
      <c r="B50" s="53">
        <v>3386</v>
      </c>
      <c r="C50" s="85" t="s">
        <v>3275</v>
      </c>
      <c r="D50" s="108">
        <v>404</v>
      </c>
      <c r="E50" s="25" t="s">
        <v>394</v>
      </c>
      <c r="F50" s="108">
        <v>183</v>
      </c>
      <c r="G50" s="25" t="s">
        <v>394</v>
      </c>
      <c r="H50" s="330"/>
      <c r="I50" s="49"/>
      <c r="J50" s="50"/>
      <c r="K50" s="56" t="s">
        <v>397</v>
      </c>
      <c r="L50" s="57" t="s">
        <v>398</v>
      </c>
      <c r="M50" s="58">
        <v>1</v>
      </c>
      <c r="N50" s="47"/>
      <c r="P50" s="78"/>
      <c r="Q50" s="55"/>
      <c r="R50" s="49"/>
      <c r="S50" s="59">
        <v>482</v>
      </c>
      <c r="T50" s="60"/>
    </row>
    <row r="51" spans="1:20" ht="16.5" customHeight="1" x14ac:dyDescent="0.2">
      <c r="A51" s="63">
        <v>1</v>
      </c>
      <c r="B51" s="63" t="s">
        <v>801</v>
      </c>
      <c r="C51" s="87" t="s">
        <v>3276</v>
      </c>
      <c r="D51" s="122"/>
      <c r="E51" s="106"/>
      <c r="F51" s="122"/>
      <c r="G51" s="106"/>
      <c r="H51" s="65"/>
      <c r="I51" s="66"/>
      <c r="J51" s="67"/>
      <c r="K51" s="68"/>
      <c r="L51" s="69"/>
      <c r="M51" s="70"/>
      <c r="N51" s="47"/>
      <c r="P51" s="78"/>
      <c r="Q51" s="331" t="s">
        <v>400</v>
      </c>
      <c r="R51" s="338"/>
      <c r="S51" s="71">
        <v>482</v>
      </c>
      <c r="T51" s="72"/>
    </row>
    <row r="52" spans="1:20" ht="16.5" customHeight="1" x14ac:dyDescent="0.2">
      <c r="A52" s="63">
        <v>1</v>
      </c>
      <c r="B52" s="63" t="s">
        <v>802</v>
      </c>
      <c r="C52" s="87" t="s">
        <v>3277</v>
      </c>
      <c r="D52" s="122"/>
      <c r="E52" s="106"/>
      <c r="F52" s="122"/>
      <c r="G52" s="106"/>
      <c r="H52" s="73"/>
      <c r="I52" s="74"/>
      <c r="J52" s="75"/>
      <c r="K52" s="68" t="s">
        <v>397</v>
      </c>
      <c r="L52" s="69" t="s">
        <v>398</v>
      </c>
      <c r="M52" s="70">
        <v>1</v>
      </c>
      <c r="N52" s="47"/>
      <c r="P52" s="78"/>
      <c r="Q52" s="333"/>
      <c r="R52" s="339"/>
      <c r="S52" s="71">
        <v>482</v>
      </c>
      <c r="T52" s="72"/>
    </row>
    <row r="53" spans="1:20" ht="16.5" customHeight="1" x14ac:dyDescent="0.2">
      <c r="A53" s="63">
        <v>1</v>
      </c>
      <c r="B53" s="63" t="s">
        <v>803</v>
      </c>
      <c r="C53" s="87" t="s">
        <v>3278</v>
      </c>
      <c r="D53" s="83"/>
      <c r="E53" s="106"/>
      <c r="F53" s="83"/>
      <c r="G53" s="106"/>
      <c r="H53" s="335" t="s">
        <v>399</v>
      </c>
      <c r="I53" s="66" t="s">
        <v>398</v>
      </c>
      <c r="J53" s="67">
        <v>0.7</v>
      </c>
      <c r="K53" s="68"/>
      <c r="L53" s="69"/>
      <c r="M53" s="70"/>
      <c r="N53" s="47"/>
      <c r="P53" s="78"/>
      <c r="Q53" s="333"/>
      <c r="R53" s="339"/>
      <c r="S53" s="71">
        <v>338</v>
      </c>
      <c r="T53" s="72"/>
    </row>
    <row r="54" spans="1:20" ht="16.5" customHeight="1" x14ac:dyDescent="0.2">
      <c r="A54" s="63">
        <v>1</v>
      </c>
      <c r="B54" s="63" t="s">
        <v>804</v>
      </c>
      <c r="C54" s="87" t="s">
        <v>3279</v>
      </c>
      <c r="D54" s="83"/>
      <c r="E54" s="106"/>
      <c r="F54" s="83"/>
      <c r="G54" s="106"/>
      <c r="H54" s="340"/>
      <c r="I54" s="74"/>
      <c r="J54" s="75"/>
      <c r="K54" s="68" t="s">
        <v>397</v>
      </c>
      <c r="L54" s="69" t="s">
        <v>398</v>
      </c>
      <c r="M54" s="70">
        <v>1</v>
      </c>
      <c r="N54" s="47"/>
      <c r="P54" s="78"/>
      <c r="Q54" s="76" t="s">
        <v>398</v>
      </c>
      <c r="R54" s="75">
        <v>0.7</v>
      </c>
      <c r="S54" s="71">
        <v>338</v>
      </c>
      <c r="T54" s="72"/>
    </row>
    <row r="55" spans="1:20" ht="16.5" customHeight="1" x14ac:dyDescent="0.2">
      <c r="A55" s="53">
        <v>1</v>
      </c>
      <c r="B55" s="53">
        <v>3387</v>
      </c>
      <c r="C55" s="85" t="s">
        <v>3280</v>
      </c>
      <c r="D55" s="83"/>
      <c r="E55" s="106"/>
      <c r="F55" s="325" t="s">
        <v>478</v>
      </c>
      <c r="G55" s="326"/>
      <c r="H55" s="77"/>
      <c r="I55" s="61"/>
      <c r="J55" s="62"/>
      <c r="K55" s="56"/>
      <c r="L55" s="57"/>
      <c r="M55" s="58"/>
      <c r="N55" s="47"/>
      <c r="P55" s="78"/>
      <c r="Q55" s="77"/>
      <c r="R55" s="61"/>
      <c r="S55" s="59">
        <v>770</v>
      </c>
      <c r="T55" s="60"/>
    </row>
    <row r="56" spans="1:20" ht="16.5" customHeight="1" x14ac:dyDescent="0.2">
      <c r="A56" s="53">
        <v>1</v>
      </c>
      <c r="B56" s="53">
        <v>3388</v>
      </c>
      <c r="C56" s="85" t="s">
        <v>3281</v>
      </c>
      <c r="D56" s="83"/>
      <c r="E56" s="106"/>
      <c r="F56" s="327"/>
      <c r="G56" s="328"/>
      <c r="H56" s="55"/>
      <c r="I56" s="49"/>
      <c r="J56" s="50"/>
      <c r="K56" s="56" t="s">
        <v>397</v>
      </c>
      <c r="L56" s="57" t="s">
        <v>398</v>
      </c>
      <c r="M56" s="58">
        <v>1</v>
      </c>
      <c r="N56" s="47"/>
      <c r="P56" s="78"/>
      <c r="Q56" s="47"/>
      <c r="S56" s="59">
        <v>770</v>
      </c>
      <c r="T56" s="60"/>
    </row>
    <row r="57" spans="1:20" ht="16.5" customHeight="1" x14ac:dyDescent="0.2">
      <c r="A57" s="53">
        <v>1</v>
      </c>
      <c r="B57" s="53">
        <v>3389</v>
      </c>
      <c r="C57" s="85" t="s">
        <v>3282</v>
      </c>
      <c r="D57" s="83"/>
      <c r="E57" s="106"/>
      <c r="F57" s="327"/>
      <c r="G57" s="328"/>
      <c r="H57" s="329" t="s">
        <v>399</v>
      </c>
      <c r="I57" s="61" t="s">
        <v>398</v>
      </c>
      <c r="J57" s="62">
        <v>0.7</v>
      </c>
      <c r="K57" s="56"/>
      <c r="L57" s="57"/>
      <c r="M57" s="58"/>
      <c r="N57" s="47"/>
      <c r="P57" s="78"/>
      <c r="Q57" s="47"/>
      <c r="S57" s="59">
        <v>540</v>
      </c>
      <c r="T57" s="60"/>
    </row>
    <row r="58" spans="1:20" ht="16.5" customHeight="1" x14ac:dyDescent="0.2">
      <c r="A58" s="53">
        <v>1</v>
      </c>
      <c r="B58" s="53">
        <v>3390</v>
      </c>
      <c r="C58" s="85" t="s">
        <v>3283</v>
      </c>
      <c r="D58" s="83"/>
      <c r="E58" s="106"/>
      <c r="F58" s="108">
        <v>265</v>
      </c>
      <c r="G58" s="25" t="s">
        <v>394</v>
      </c>
      <c r="H58" s="330"/>
      <c r="I58" s="49"/>
      <c r="J58" s="50"/>
      <c r="K58" s="56" t="s">
        <v>397</v>
      </c>
      <c r="L58" s="57" t="s">
        <v>398</v>
      </c>
      <c r="M58" s="58">
        <v>1</v>
      </c>
      <c r="N58" s="47"/>
      <c r="P58" s="78"/>
      <c r="Q58" s="55"/>
      <c r="R58" s="49"/>
      <c r="S58" s="59">
        <v>540</v>
      </c>
      <c r="T58" s="60"/>
    </row>
    <row r="59" spans="1:20" ht="16.5" customHeight="1" x14ac:dyDescent="0.2">
      <c r="A59" s="63">
        <v>1</v>
      </c>
      <c r="B59" s="63" t="s">
        <v>805</v>
      </c>
      <c r="C59" s="87" t="s">
        <v>3284</v>
      </c>
      <c r="D59" s="83"/>
      <c r="E59" s="106"/>
      <c r="F59" s="122"/>
      <c r="G59" s="106"/>
      <c r="H59" s="65"/>
      <c r="I59" s="66"/>
      <c r="J59" s="67"/>
      <c r="K59" s="68"/>
      <c r="L59" s="69"/>
      <c r="M59" s="70"/>
      <c r="N59" s="47"/>
      <c r="P59" s="78"/>
      <c r="Q59" s="331" t="s">
        <v>400</v>
      </c>
      <c r="R59" s="338"/>
      <c r="S59" s="71">
        <v>540</v>
      </c>
      <c r="T59" s="72"/>
    </row>
    <row r="60" spans="1:20" ht="16.5" customHeight="1" x14ac:dyDescent="0.2">
      <c r="A60" s="63">
        <v>1</v>
      </c>
      <c r="B60" s="63" t="s">
        <v>806</v>
      </c>
      <c r="C60" s="87" t="s">
        <v>3285</v>
      </c>
      <c r="D60" s="83"/>
      <c r="E60" s="106"/>
      <c r="F60" s="122"/>
      <c r="G60" s="106"/>
      <c r="H60" s="73"/>
      <c r="I60" s="74"/>
      <c r="J60" s="75"/>
      <c r="K60" s="68" t="s">
        <v>397</v>
      </c>
      <c r="L60" s="69" t="s">
        <v>398</v>
      </c>
      <c r="M60" s="70">
        <v>1</v>
      </c>
      <c r="N60" s="47"/>
      <c r="P60" s="78"/>
      <c r="Q60" s="333"/>
      <c r="R60" s="339"/>
      <c r="S60" s="71">
        <v>540</v>
      </c>
      <c r="T60" s="72"/>
    </row>
    <row r="61" spans="1:20" ht="16.5" customHeight="1" x14ac:dyDescent="0.2">
      <c r="A61" s="63">
        <v>1</v>
      </c>
      <c r="B61" s="63" t="s">
        <v>807</v>
      </c>
      <c r="C61" s="87" t="s">
        <v>3286</v>
      </c>
      <c r="D61" s="83"/>
      <c r="E61" s="106"/>
      <c r="F61" s="83"/>
      <c r="G61" s="106"/>
      <c r="H61" s="335" t="s">
        <v>399</v>
      </c>
      <c r="I61" s="66" t="s">
        <v>398</v>
      </c>
      <c r="J61" s="67">
        <v>0.7</v>
      </c>
      <c r="K61" s="68"/>
      <c r="L61" s="69"/>
      <c r="M61" s="70"/>
      <c r="N61" s="47"/>
      <c r="P61" s="78"/>
      <c r="Q61" s="333"/>
      <c r="R61" s="339"/>
      <c r="S61" s="71">
        <v>378</v>
      </c>
      <c r="T61" s="72"/>
    </row>
    <row r="62" spans="1:20" ht="16.5" customHeight="1" x14ac:dyDescent="0.2">
      <c r="A62" s="168">
        <v>1</v>
      </c>
      <c r="B62" s="168" t="s">
        <v>808</v>
      </c>
      <c r="C62" s="169" t="s">
        <v>3287</v>
      </c>
      <c r="D62" s="83"/>
      <c r="E62" s="106"/>
      <c r="F62" s="83"/>
      <c r="G62" s="106"/>
      <c r="H62" s="340"/>
      <c r="I62" s="109"/>
      <c r="J62" s="89"/>
      <c r="K62" s="148" t="s">
        <v>397</v>
      </c>
      <c r="L62" s="66" t="s">
        <v>398</v>
      </c>
      <c r="M62" s="67">
        <v>1</v>
      </c>
      <c r="N62" s="47"/>
      <c r="P62" s="78"/>
      <c r="Q62" s="170" t="s">
        <v>398</v>
      </c>
      <c r="R62" s="89">
        <v>0.7</v>
      </c>
      <c r="S62" s="171">
        <v>378</v>
      </c>
      <c r="T62" s="72"/>
    </row>
    <row r="63" spans="1:20" ht="16.5" customHeight="1" x14ac:dyDescent="0.2">
      <c r="A63" s="53">
        <v>1</v>
      </c>
      <c r="B63" s="53">
        <v>3391</v>
      </c>
      <c r="C63" s="85" t="s">
        <v>3288</v>
      </c>
      <c r="D63" s="115"/>
      <c r="E63" s="172"/>
      <c r="F63" s="325" t="s">
        <v>462</v>
      </c>
      <c r="G63" s="326"/>
      <c r="H63" s="77"/>
      <c r="I63" s="61"/>
      <c r="J63" s="62"/>
      <c r="K63" s="56"/>
      <c r="L63" s="57"/>
      <c r="M63" s="58"/>
      <c r="N63" s="77"/>
      <c r="O63" s="62"/>
      <c r="P63" s="116"/>
      <c r="Q63" s="77"/>
      <c r="R63" s="61"/>
      <c r="S63" s="59">
        <v>855</v>
      </c>
      <c r="T63" s="130" t="s">
        <v>396</v>
      </c>
    </row>
    <row r="64" spans="1:20" ht="16.5" customHeight="1" x14ac:dyDescent="0.2">
      <c r="A64" s="53">
        <v>1</v>
      </c>
      <c r="B64" s="53">
        <v>3392</v>
      </c>
      <c r="C64" s="85" t="s">
        <v>3289</v>
      </c>
      <c r="D64" s="83"/>
      <c r="E64" s="106"/>
      <c r="F64" s="327"/>
      <c r="G64" s="328"/>
      <c r="H64" s="55"/>
      <c r="I64" s="49"/>
      <c r="J64" s="50"/>
      <c r="K64" s="56" t="s">
        <v>397</v>
      </c>
      <c r="L64" s="57" t="s">
        <v>398</v>
      </c>
      <c r="M64" s="58">
        <v>1</v>
      </c>
      <c r="N64" s="47"/>
      <c r="P64" s="78"/>
      <c r="Q64" s="47"/>
      <c r="S64" s="59">
        <v>855</v>
      </c>
      <c r="T64" s="60"/>
    </row>
    <row r="65" spans="1:20" ht="16.5" customHeight="1" x14ac:dyDescent="0.2">
      <c r="A65" s="53">
        <v>1</v>
      </c>
      <c r="B65" s="53">
        <v>3393</v>
      </c>
      <c r="C65" s="85" t="s">
        <v>3290</v>
      </c>
      <c r="D65" s="83"/>
      <c r="E65" s="106"/>
      <c r="F65" s="327"/>
      <c r="G65" s="328"/>
      <c r="H65" s="329" t="s">
        <v>399</v>
      </c>
      <c r="I65" s="61" t="s">
        <v>398</v>
      </c>
      <c r="J65" s="62">
        <v>0.7</v>
      </c>
      <c r="K65" s="56"/>
      <c r="L65" s="57"/>
      <c r="M65" s="58"/>
      <c r="N65" s="47"/>
      <c r="P65" s="78"/>
      <c r="Q65" s="47"/>
      <c r="S65" s="59">
        <v>599</v>
      </c>
      <c r="T65" s="60"/>
    </row>
    <row r="66" spans="1:20" ht="16.5" customHeight="1" x14ac:dyDescent="0.2">
      <c r="A66" s="53">
        <v>1</v>
      </c>
      <c r="B66" s="53">
        <v>3394</v>
      </c>
      <c r="C66" s="85" t="s">
        <v>3291</v>
      </c>
      <c r="D66" s="83"/>
      <c r="E66" s="106"/>
      <c r="F66" s="108">
        <v>350</v>
      </c>
      <c r="G66" s="25" t="s">
        <v>394</v>
      </c>
      <c r="H66" s="330"/>
      <c r="I66" s="49"/>
      <c r="J66" s="50"/>
      <c r="K66" s="56" t="s">
        <v>397</v>
      </c>
      <c r="L66" s="57" t="s">
        <v>398</v>
      </c>
      <c r="M66" s="58">
        <v>1</v>
      </c>
      <c r="N66" s="47"/>
      <c r="P66" s="78"/>
      <c r="Q66" s="55"/>
      <c r="R66" s="49"/>
      <c r="S66" s="59">
        <v>599</v>
      </c>
      <c r="T66" s="60"/>
    </row>
    <row r="67" spans="1:20" ht="16.5" customHeight="1" x14ac:dyDescent="0.2">
      <c r="A67" s="63">
        <v>1</v>
      </c>
      <c r="B67" s="63" t="s">
        <v>809</v>
      </c>
      <c r="C67" s="87" t="s">
        <v>3292</v>
      </c>
      <c r="D67" s="83"/>
      <c r="E67" s="106"/>
      <c r="F67" s="122"/>
      <c r="G67" s="106"/>
      <c r="H67" s="65"/>
      <c r="I67" s="66"/>
      <c r="J67" s="67"/>
      <c r="K67" s="68"/>
      <c r="L67" s="69"/>
      <c r="M67" s="70"/>
      <c r="N67" s="47"/>
      <c r="P67" s="78"/>
      <c r="Q67" s="331" t="s">
        <v>400</v>
      </c>
      <c r="R67" s="338"/>
      <c r="S67" s="71">
        <v>599</v>
      </c>
      <c r="T67" s="72"/>
    </row>
    <row r="68" spans="1:20" ht="16.5" customHeight="1" x14ac:dyDescent="0.2">
      <c r="A68" s="63">
        <v>1</v>
      </c>
      <c r="B68" s="63" t="s">
        <v>810</v>
      </c>
      <c r="C68" s="87" t="s">
        <v>3293</v>
      </c>
      <c r="D68" s="83"/>
      <c r="E68" s="106"/>
      <c r="F68" s="122"/>
      <c r="G68" s="106"/>
      <c r="H68" s="73"/>
      <c r="I68" s="74"/>
      <c r="J68" s="75"/>
      <c r="K68" s="68" t="s">
        <v>397</v>
      </c>
      <c r="L68" s="69" t="s">
        <v>398</v>
      </c>
      <c r="M68" s="70">
        <v>1</v>
      </c>
      <c r="N68" s="47"/>
      <c r="P68" s="78"/>
      <c r="Q68" s="333"/>
      <c r="R68" s="339"/>
      <c r="S68" s="71">
        <v>599</v>
      </c>
      <c r="T68" s="72"/>
    </row>
    <row r="69" spans="1:20" ht="16.5" customHeight="1" x14ac:dyDescent="0.2">
      <c r="A69" s="63">
        <v>1</v>
      </c>
      <c r="B69" s="63" t="s">
        <v>811</v>
      </c>
      <c r="C69" s="87" t="s">
        <v>3294</v>
      </c>
      <c r="D69" s="83"/>
      <c r="E69" s="106"/>
      <c r="F69" s="83"/>
      <c r="G69" s="106"/>
      <c r="H69" s="335" t="s">
        <v>399</v>
      </c>
      <c r="I69" s="66" t="s">
        <v>398</v>
      </c>
      <c r="J69" s="67">
        <v>0.7</v>
      </c>
      <c r="K69" s="68"/>
      <c r="L69" s="69"/>
      <c r="M69" s="70"/>
      <c r="N69" s="47"/>
      <c r="P69" s="78"/>
      <c r="Q69" s="333"/>
      <c r="R69" s="339"/>
      <c r="S69" s="71">
        <v>420</v>
      </c>
      <c r="T69" s="72"/>
    </row>
    <row r="70" spans="1:20" ht="16.5" customHeight="1" x14ac:dyDescent="0.2">
      <c r="A70" s="63">
        <v>1</v>
      </c>
      <c r="B70" s="63" t="s">
        <v>812</v>
      </c>
      <c r="C70" s="87" t="s">
        <v>3295</v>
      </c>
      <c r="D70" s="83"/>
      <c r="E70" s="106"/>
      <c r="F70" s="83"/>
      <c r="G70" s="106"/>
      <c r="H70" s="340"/>
      <c r="I70" s="74"/>
      <c r="J70" s="75"/>
      <c r="K70" s="68" t="s">
        <v>397</v>
      </c>
      <c r="L70" s="69" t="s">
        <v>398</v>
      </c>
      <c r="M70" s="70">
        <v>1</v>
      </c>
      <c r="N70" s="47"/>
      <c r="P70" s="78"/>
      <c r="Q70" s="76" t="s">
        <v>398</v>
      </c>
      <c r="R70" s="75">
        <v>0.7</v>
      </c>
      <c r="S70" s="71">
        <v>420</v>
      </c>
      <c r="T70" s="72"/>
    </row>
    <row r="71" spans="1:20" ht="16.5" customHeight="1" x14ac:dyDescent="0.2">
      <c r="A71" s="53">
        <v>1</v>
      </c>
      <c r="B71" s="53">
        <v>3395</v>
      </c>
      <c r="C71" s="85" t="s">
        <v>3296</v>
      </c>
      <c r="D71" s="83"/>
      <c r="E71" s="106"/>
      <c r="F71" s="325" t="s">
        <v>480</v>
      </c>
      <c r="G71" s="326"/>
      <c r="H71" s="77"/>
      <c r="I71" s="61"/>
      <c r="J71" s="62"/>
      <c r="K71" s="56"/>
      <c r="L71" s="57"/>
      <c r="M71" s="58"/>
      <c r="N71" s="47"/>
      <c r="P71" s="78"/>
      <c r="Q71" s="77"/>
      <c r="R71" s="61"/>
      <c r="S71" s="59">
        <v>938</v>
      </c>
      <c r="T71" s="60"/>
    </row>
    <row r="72" spans="1:20" ht="16.5" customHeight="1" x14ac:dyDescent="0.2">
      <c r="A72" s="53">
        <v>1</v>
      </c>
      <c r="B72" s="53">
        <v>3396</v>
      </c>
      <c r="C72" s="85" t="s">
        <v>3297</v>
      </c>
      <c r="D72" s="83"/>
      <c r="E72" s="106"/>
      <c r="F72" s="327"/>
      <c r="G72" s="328"/>
      <c r="H72" s="55"/>
      <c r="I72" s="49"/>
      <c r="J72" s="50"/>
      <c r="K72" s="56" t="s">
        <v>397</v>
      </c>
      <c r="L72" s="57" t="s">
        <v>398</v>
      </c>
      <c r="M72" s="58">
        <v>1</v>
      </c>
      <c r="N72" s="47"/>
      <c r="P72" s="78"/>
      <c r="Q72" s="47"/>
      <c r="S72" s="59">
        <v>938</v>
      </c>
      <c r="T72" s="60"/>
    </row>
    <row r="73" spans="1:20" ht="16.5" customHeight="1" x14ac:dyDescent="0.2">
      <c r="A73" s="53">
        <v>1</v>
      </c>
      <c r="B73" s="53">
        <v>3397</v>
      </c>
      <c r="C73" s="85" t="s">
        <v>3298</v>
      </c>
      <c r="D73" s="83"/>
      <c r="E73" s="106"/>
      <c r="F73" s="327"/>
      <c r="G73" s="328"/>
      <c r="H73" s="329" t="s">
        <v>399</v>
      </c>
      <c r="I73" s="61" t="s">
        <v>398</v>
      </c>
      <c r="J73" s="62">
        <v>0.7</v>
      </c>
      <c r="K73" s="56"/>
      <c r="L73" s="57"/>
      <c r="M73" s="58"/>
      <c r="N73" s="47"/>
      <c r="P73" s="78"/>
      <c r="Q73" s="47"/>
      <c r="S73" s="59">
        <v>657</v>
      </c>
      <c r="T73" s="60"/>
    </row>
    <row r="74" spans="1:20" ht="16.5" customHeight="1" x14ac:dyDescent="0.2">
      <c r="A74" s="53">
        <v>1</v>
      </c>
      <c r="B74" s="53">
        <v>3398</v>
      </c>
      <c r="C74" s="85" t="s">
        <v>3299</v>
      </c>
      <c r="D74" s="83"/>
      <c r="E74" s="106"/>
      <c r="F74" s="108">
        <v>433</v>
      </c>
      <c r="G74" s="25" t="s">
        <v>394</v>
      </c>
      <c r="H74" s="330"/>
      <c r="I74" s="49"/>
      <c r="J74" s="50"/>
      <c r="K74" s="56" t="s">
        <v>397</v>
      </c>
      <c r="L74" s="57" t="s">
        <v>398</v>
      </c>
      <c r="M74" s="58">
        <v>1</v>
      </c>
      <c r="N74" s="47"/>
      <c r="P74" s="78"/>
      <c r="Q74" s="55"/>
      <c r="R74" s="49"/>
      <c r="S74" s="59">
        <v>657</v>
      </c>
      <c r="T74" s="60"/>
    </row>
    <row r="75" spans="1:20" ht="16.5" customHeight="1" x14ac:dyDescent="0.2">
      <c r="A75" s="63">
        <v>1</v>
      </c>
      <c r="B75" s="63" t="s">
        <v>813</v>
      </c>
      <c r="C75" s="87" t="s">
        <v>3300</v>
      </c>
      <c r="D75" s="83"/>
      <c r="E75" s="106"/>
      <c r="F75" s="122"/>
      <c r="G75" s="106"/>
      <c r="H75" s="65"/>
      <c r="I75" s="66"/>
      <c r="J75" s="67"/>
      <c r="K75" s="68"/>
      <c r="L75" s="69"/>
      <c r="M75" s="70"/>
      <c r="N75" s="47"/>
      <c r="P75" s="78"/>
      <c r="Q75" s="331" t="s">
        <v>400</v>
      </c>
      <c r="R75" s="338"/>
      <c r="S75" s="71">
        <v>657</v>
      </c>
      <c r="T75" s="72"/>
    </row>
    <row r="76" spans="1:20" ht="16.5" customHeight="1" x14ac:dyDescent="0.2">
      <c r="A76" s="63">
        <v>1</v>
      </c>
      <c r="B76" s="63" t="s">
        <v>814</v>
      </c>
      <c r="C76" s="87" t="s">
        <v>3301</v>
      </c>
      <c r="D76" s="83"/>
      <c r="E76" s="106"/>
      <c r="F76" s="122"/>
      <c r="G76" s="106"/>
      <c r="H76" s="73"/>
      <c r="I76" s="74"/>
      <c r="J76" s="75"/>
      <c r="K76" s="68" t="s">
        <v>397</v>
      </c>
      <c r="L76" s="69" t="s">
        <v>398</v>
      </c>
      <c r="M76" s="70">
        <v>1</v>
      </c>
      <c r="N76" s="47"/>
      <c r="P76" s="78"/>
      <c r="Q76" s="333"/>
      <c r="R76" s="339"/>
      <c r="S76" s="71">
        <v>657</v>
      </c>
      <c r="T76" s="72"/>
    </row>
    <row r="77" spans="1:20" ht="16.5" customHeight="1" x14ac:dyDescent="0.2">
      <c r="A77" s="63">
        <v>1</v>
      </c>
      <c r="B77" s="63" t="s">
        <v>815</v>
      </c>
      <c r="C77" s="87" t="s">
        <v>3302</v>
      </c>
      <c r="D77" s="83"/>
      <c r="E77" s="106"/>
      <c r="F77" s="83"/>
      <c r="G77" s="110"/>
      <c r="H77" s="335" t="s">
        <v>399</v>
      </c>
      <c r="I77" s="66" t="s">
        <v>398</v>
      </c>
      <c r="J77" s="67">
        <v>0.7</v>
      </c>
      <c r="K77" s="68"/>
      <c r="L77" s="69"/>
      <c r="M77" s="70"/>
      <c r="N77" s="47"/>
      <c r="P77" s="78"/>
      <c r="Q77" s="333"/>
      <c r="R77" s="339"/>
      <c r="S77" s="71">
        <v>460</v>
      </c>
      <c r="T77" s="72"/>
    </row>
    <row r="78" spans="1:20" ht="16.5" customHeight="1" x14ac:dyDescent="0.2">
      <c r="A78" s="63">
        <v>1</v>
      </c>
      <c r="B78" s="63" t="s">
        <v>816</v>
      </c>
      <c r="C78" s="87" t="s">
        <v>3303</v>
      </c>
      <c r="D78" s="124"/>
      <c r="E78" s="113"/>
      <c r="F78" s="124"/>
      <c r="G78" s="114"/>
      <c r="H78" s="340"/>
      <c r="I78" s="74"/>
      <c r="J78" s="75"/>
      <c r="K78" s="68" t="s">
        <v>397</v>
      </c>
      <c r="L78" s="69" t="s">
        <v>398</v>
      </c>
      <c r="M78" s="70">
        <v>1</v>
      </c>
      <c r="N78" s="55"/>
      <c r="O78" s="50"/>
      <c r="P78" s="125"/>
      <c r="Q78" s="76" t="s">
        <v>398</v>
      </c>
      <c r="R78" s="75">
        <v>0.7</v>
      </c>
      <c r="S78" s="71">
        <v>460</v>
      </c>
      <c r="T78" s="79"/>
    </row>
    <row r="79" spans="1:20" ht="16.5" customHeight="1" x14ac:dyDescent="0.2">
      <c r="A79" s="53">
        <v>1</v>
      </c>
      <c r="B79" s="53">
        <v>3399</v>
      </c>
      <c r="C79" s="85" t="s">
        <v>3304</v>
      </c>
      <c r="D79" s="325" t="s">
        <v>817</v>
      </c>
      <c r="E79" s="326"/>
      <c r="F79" s="325" t="s">
        <v>499</v>
      </c>
      <c r="G79" s="326"/>
      <c r="H79" s="77"/>
      <c r="I79" s="61"/>
      <c r="J79" s="62"/>
      <c r="K79" s="56"/>
      <c r="L79" s="57"/>
      <c r="M79" s="58"/>
      <c r="N79" s="83" t="s">
        <v>461</v>
      </c>
      <c r="P79" s="78"/>
      <c r="Q79" s="77"/>
      <c r="R79" s="61"/>
      <c r="S79" s="59">
        <v>816</v>
      </c>
      <c r="T79" s="52" t="s">
        <v>396</v>
      </c>
    </row>
    <row r="80" spans="1:20" ht="16.5" customHeight="1" x14ac:dyDescent="0.2">
      <c r="A80" s="53">
        <v>1</v>
      </c>
      <c r="B80" s="53">
        <v>3400</v>
      </c>
      <c r="C80" s="85" t="s">
        <v>3305</v>
      </c>
      <c r="D80" s="327"/>
      <c r="E80" s="328"/>
      <c r="F80" s="327"/>
      <c r="G80" s="328"/>
      <c r="H80" s="55"/>
      <c r="I80" s="49"/>
      <c r="J80" s="50"/>
      <c r="K80" s="56" t="s">
        <v>397</v>
      </c>
      <c r="L80" s="57" t="s">
        <v>398</v>
      </c>
      <c r="M80" s="58">
        <v>1</v>
      </c>
      <c r="N80" s="47" t="s">
        <v>398</v>
      </c>
      <c r="O80" s="26">
        <v>0.25</v>
      </c>
      <c r="P80" s="345" t="s">
        <v>423</v>
      </c>
      <c r="Q80" s="47"/>
      <c r="S80" s="59">
        <v>816</v>
      </c>
      <c r="T80" s="60"/>
    </row>
    <row r="81" spans="1:20" ht="16.5" customHeight="1" x14ac:dyDescent="0.2">
      <c r="A81" s="53">
        <v>1</v>
      </c>
      <c r="B81" s="53">
        <v>3401</v>
      </c>
      <c r="C81" s="85" t="s">
        <v>3306</v>
      </c>
      <c r="D81" s="327"/>
      <c r="E81" s="328"/>
      <c r="F81" s="327"/>
      <c r="G81" s="328"/>
      <c r="H81" s="329" t="s">
        <v>399</v>
      </c>
      <c r="I81" s="61" t="s">
        <v>398</v>
      </c>
      <c r="J81" s="62">
        <v>0.7</v>
      </c>
      <c r="K81" s="56"/>
      <c r="L81" s="57"/>
      <c r="M81" s="58"/>
      <c r="N81" s="47"/>
      <c r="P81" s="345"/>
      <c r="Q81" s="47"/>
      <c r="S81" s="59">
        <v>571</v>
      </c>
      <c r="T81" s="60"/>
    </row>
    <row r="82" spans="1:20" ht="16.5" customHeight="1" x14ac:dyDescent="0.2">
      <c r="A82" s="53">
        <v>1</v>
      </c>
      <c r="B82" s="53">
        <v>3402</v>
      </c>
      <c r="C82" s="85" t="s">
        <v>3307</v>
      </c>
      <c r="D82" s="108">
        <v>587</v>
      </c>
      <c r="E82" s="25" t="s">
        <v>394</v>
      </c>
      <c r="F82" s="108">
        <v>82</v>
      </c>
      <c r="G82" s="25" t="s">
        <v>394</v>
      </c>
      <c r="H82" s="330"/>
      <c r="I82" s="49"/>
      <c r="J82" s="50"/>
      <c r="K82" s="56" t="s">
        <v>397</v>
      </c>
      <c r="L82" s="57" t="s">
        <v>398</v>
      </c>
      <c r="M82" s="58">
        <v>1</v>
      </c>
      <c r="N82" s="47"/>
      <c r="P82" s="78"/>
      <c r="Q82" s="55"/>
      <c r="R82" s="49"/>
      <c r="S82" s="59">
        <v>571</v>
      </c>
      <c r="T82" s="60"/>
    </row>
    <row r="83" spans="1:20" ht="16.5" customHeight="1" x14ac:dyDescent="0.2">
      <c r="A83" s="63">
        <v>1</v>
      </c>
      <c r="B83" s="63" t="s">
        <v>818</v>
      </c>
      <c r="C83" s="87" t="s">
        <v>3308</v>
      </c>
      <c r="D83" s="122"/>
      <c r="E83" s="106"/>
      <c r="F83" s="122"/>
      <c r="G83" s="106"/>
      <c r="H83" s="65"/>
      <c r="I83" s="66"/>
      <c r="J83" s="67"/>
      <c r="K83" s="68"/>
      <c r="L83" s="69"/>
      <c r="M83" s="70"/>
      <c r="N83" s="47"/>
      <c r="P83" s="78"/>
      <c r="Q83" s="331" t="s">
        <v>400</v>
      </c>
      <c r="R83" s="338"/>
      <c r="S83" s="71">
        <v>571</v>
      </c>
      <c r="T83" s="72"/>
    </row>
    <row r="84" spans="1:20" ht="16.5" customHeight="1" x14ac:dyDescent="0.2">
      <c r="A84" s="63">
        <v>1</v>
      </c>
      <c r="B84" s="63" t="s">
        <v>819</v>
      </c>
      <c r="C84" s="87" t="s">
        <v>3309</v>
      </c>
      <c r="D84" s="122"/>
      <c r="E84" s="106"/>
      <c r="F84" s="122"/>
      <c r="G84" s="106"/>
      <c r="H84" s="73"/>
      <c r="I84" s="74"/>
      <c r="J84" s="75"/>
      <c r="K84" s="68" t="s">
        <v>397</v>
      </c>
      <c r="L84" s="69" t="s">
        <v>398</v>
      </c>
      <c r="M84" s="70">
        <v>1</v>
      </c>
      <c r="N84" s="47"/>
      <c r="P84" s="78"/>
      <c r="Q84" s="333"/>
      <c r="R84" s="339"/>
      <c r="S84" s="71">
        <v>571</v>
      </c>
      <c r="T84" s="72"/>
    </row>
    <row r="85" spans="1:20" ht="16.5" customHeight="1" x14ac:dyDescent="0.2">
      <c r="A85" s="63">
        <v>1</v>
      </c>
      <c r="B85" s="63" t="s">
        <v>820</v>
      </c>
      <c r="C85" s="87" t="s">
        <v>3310</v>
      </c>
      <c r="D85" s="83"/>
      <c r="E85" s="106"/>
      <c r="F85" s="83"/>
      <c r="G85" s="106"/>
      <c r="H85" s="335" t="s">
        <v>399</v>
      </c>
      <c r="I85" s="66" t="s">
        <v>398</v>
      </c>
      <c r="J85" s="67">
        <v>0.7</v>
      </c>
      <c r="K85" s="68"/>
      <c r="L85" s="69"/>
      <c r="M85" s="70"/>
      <c r="N85" s="47"/>
      <c r="P85" s="78"/>
      <c r="Q85" s="333"/>
      <c r="R85" s="339"/>
      <c r="S85" s="71">
        <v>400</v>
      </c>
      <c r="T85" s="72"/>
    </row>
    <row r="86" spans="1:20" ht="16.5" customHeight="1" x14ac:dyDescent="0.2">
      <c r="A86" s="63">
        <v>1</v>
      </c>
      <c r="B86" s="63" t="s">
        <v>821</v>
      </c>
      <c r="C86" s="87" t="s">
        <v>3311</v>
      </c>
      <c r="D86" s="83"/>
      <c r="E86" s="110"/>
      <c r="F86" s="124"/>
      <c r="G86" s="113"/>
      <c r="H86" s="340"/>
      <c r="I86" s="74"/>
      <c r="J86" s="75"/>
      <c r="K86" s="68" t="s">
        <v>397</v>
      </c>
      <c r="L86" s="69" t="s">
        <v>398</v>
      </c>
      <c r="M86" s="70">
        <v>1</v>
      </c>
      <c r="N86" s="47"/>
      <c r="P86" s="78"/>
      <c r="Q86" s="76" t="s">
        <v>398</v>
      </c>
      <c r="R86" s="75">
        <v>0.7</v>
      </c>
      <c r="S86" s="71">
        <v>400</v>
      </c>
      <c r="T86" s="72"/>
    </row>
    <row r="87" spans="1:20" ht="16.5" customHeight="1" x14ac:dyDescent="0.2">
      <c r="A87" s="44">
        <v>1</v>
      </c>
      <c r="B87" s="44">
        <v>3403</v>
      </c>
      <c r="C87" s="45" t="s">
        <v>3312</v>
      </c>
      <c r="D87" s="83"/>
      <c r="E87" s="110"/>
      <c r="F87" s="343" t="s">
        <v>478</v>
      </c>
      <c r="G87" s="344"/>
      <c r="H87" s="47"/>
      <c r="K87" s="48"/>
      <c r="L87" s="49"/>
      <c r="M87" s="50"/>
      <c r="N87" s="47"/>
      <c r="P87" s="78"/>
      <c r="Q87" s="47"/>
      <c r="S87" s="51">
        <v>901</v>
      </c>
      <c r="T87" s="60"/>
    </row>
    <row r="88" spans="1:20" ht="16.5" customHeight="1" x14ac:dyDescent="0.2">
      <c r="A88" s="53">
        <v>1</v>
      </c>
      <c r="B88" s="53">
        <v>3404</v>
      </c>
      <c r="C88" s="85" t="s">
        <v>3313</v>
      </c>
      <c r="D88" s="83"/>
      <c r="E88" s="106"/>
      <c r="F88" s="343"/>
      <c r="G88" s="344"/>
      <c r="H88" s="55"/>
      <c r="I88" s="49"/>
      <c r="J88" s="50"/>
      <c r="K88" s="56" t="s">
        <v>397</v>
      </c>
      <c r="L88" s="57" t="s">
        <v>398</v>
      </c>
      <c r="M88" s="58">
        <v>1</v>
      </c>
      <c r="N88" s="47"/>
      <c r="P88" s="78"/>
      <c r="Q88" s="47"/>
      <c r="S88" s="59">
        <v>901</v>
      </c>
      <c r="T88" s="60"/>
    </row>
    <row r="89" spans="1:20" ht="16.5" customHeight="1" x14ac:dyDescent="0.2">
      <c r="A89" s="53">
        <v>1</v>
      </c>
      <c r="B89" s="53">
        <v>3405</v>
      </c>
      <c r="C89" s="85" t="s">
        <v>3314</v>
      </c>
      <c r="D89" s="83"/>
      <c r="E89" s="106"/>
      <c r="F89" s="343"/>
      <c r="G89" s="344"/>
      <c r="H89" s="329" t="s">
        <v>399</v>
      </c>
      <c r="I89" s="61" t="s">
        <v>398</v>
      </c>
      <c r="J89" s="62">
        <v>0.7</v>
      </c>
      <c r="K89" s="56"/>
      <c r="L89" s="57"/>
      <c r="M89" s="58"/>
      <c r="N89" s="47"/>
      <c r="P89" s="78"/>
      <c r="Q89" s="47"/>
      <c r="S89" s="59">
        <v>631</v>
      </c>
      <c r="T89" s="60"/>
    </row>
    <row r="90" spans="1:20" ht="16.5" customHeight="1" x14ac:dyDescent="0.2">
      <c r="A90" s="53">
        <v>1</v>
      </c>
      <c r="B90" s="53">
        <v>3406</v>
      </c>
      <c r="C90" s="85" t="s">
        <v>3315</v>
      </c>
      <c r="D90" s="83"/>
      <c r="E90" s="106"/>
      <c r="F90" s="108">
        <v>167</v>
      </c>
      <c r="G90" s="25" t="s">
        <v>394</v>
      </c>
      <c r="H90" s="330"/>
      <c r="I90" s="49"/>
      <c r="J90" s="50"/>
      <c r="K90" s="56" t="s">
        <v>397</v>
      </c>
      <c r="L90" s="57" t="s">
        <v>398</v>
      </c>
      <c r="M90" s="58">
        <v>1</v>
      </c>
      <c r="N90" s="47"/>
      <c r="P90" s="78"/>
      <c r="Q90" s="55"/>
      <c r="R90" s="49"/>
      <c r="S90" s="59">
        <v>631</v>
      </c>
      <c r="T90" s="60"/>
    </row>
    <row r="91" spans="1:20" ht="16.5" customHeight="1" x14ac:dyDescent="0.2">
      <c r="A91" s="63">
        <v>1</v>
      </c>
      <c r="B91" s="63" t="s">
        <v>822</v>
      </c>
      <c r="C91" s="87" t="s">
        <v>3316</v>
      </c>
      <c r="D91" s="83"/>
      <c r="E91" s="106"/>
      <c r="F91" s="122"/>
      <c r="G91" s="106"/>
      <c r="H91" s="65"/>
      <c r="I91" s="66"/>
      <c r="J91" s="67"/>
      <c r="K91" s="68"/>
      <c r="L91" s="69"/>
      <c r="M91" s="70"/>
      <c r="N91" s="47"/>
      <c r="P91" s="78"/>
      <c r="Q91" s="331" t="s">
        <v>400</v>
      </c>
      <c r="R91" s="338"/>
      <c r="S91" s="71">
        <v>631</v>
      </c>
      <c r="T91" s="72"/>
    </row>
    <row r="92" spans="1:20" ht="16.5" customHeight="1" x14ac:dyDescent="0.2">
      <c r="A92" s="63">
        <v>1</v>
      </c>
      <c r="B92" s="63" t="s">
        <v>823</v>
      </c>
      <c r="C92" s="87" t="s">
        <v>3317</v>
      </c>
      <c r="D92" s="83"/>
      <c r="E92" s="106"/>
      <c r="F92" s="122"/>
      <c r="G92" s="106"/>
      <c r="H92" s="73"/>
      <c r="I92" s="74"/>
      <c r="J92" s="75"/>
      <c r="K92" s="68" t="s">
        <v>397</v>
      </c>
      <c r="L92" s="69" t="s">
        <v>398</v>
      </c>
      <c r="M92" s="70">
        <v>1</v>
      </c>
      <c r="N92" s="47"/>
      <c r="P92" s="78"/>
      <c r="Q92" s="333"/>
      <c r="R92" s="339"/>
      <c r="S92" s="71">
        <v>631</v>
      </c>
      <c r="T92" s="72"/>
    </row>
    <row r="93" spans="1:20" ht="16.5" customHeight="1" x14ac:dyDescent="0.2">
      <c r="A93" s="63">
        <v>1</v>
      </c>
      <c r="B93" s="63" t="s">
        <v>824</v>
      </c>
      <c r="C93" s="87" t="s">
        <v>3318</v>
      </c>
      <c r="D93" s="83"/>
      <c r="E93" s="106"/>
      <c r="F93" s="83"/>
      <c r="G93" s="106"/>
      <c r="H93" s="335" t="s">
        <v>399</v>
      </c>
      <c r="I93" s="66" t="s">
        <v>398</v>
      </c>
      <c r="J93" s="67">
        <v>0.7</v>
      </c>
      <c r="K93" s="68"/>
      <c r="L93" s="69"/>
      <c r="M93" s="70"/>
      <c r="N93" s="47"/>
      <c r="P93" s="78"/>
      <c r="Q93" s="333"/>
      <c r="R93" s="339"/>
      <c r="S93" s="71">
        <v>442</v>
      </c>
      <c r="T93" s="72"/>
    </row>
    <row r="94" spans="1:20" ht="16.5" customHeight="1" x14ac:dyDescent="0.2">
      <c r="A94" s="63">
        <v>1</v>
      </c>
      <c r="B94" s="63" t="s">
        <v>825</v>
      </c>
      <c r="C94" s="87" t="s">
        <v>3319</v>
      </c>
      <c r="D94" s="83"/>
      <c r="E94" s="106"/>
      <c r="F94" s="83"/>
      <c r="G94" s="106"/>
      <c r="H94" s="340"/>
      <c r="I94" s="74"/>
      <c r="J94" s="75"/>
      <c r="K94" s="68" t="s">
        <v>397</v>
      </c>
      <c r="L94" s="69" t="s">
        <v>398</v>
      </c>
      <c r="M94" s="70">
        <v>1</v>
      </c>
      <c r="N94" s="47"/>
      <c r="P94" s="78"/>
      <c r="Q94" s="76" t="s">
        <v>398</v>
      </c>
      <c r="R94" s="75">
        <v>0.7</v>
      </c>
      <c r="S94" s="71">
        <v>442</v>
      </c>
      <c r="T94" s="72"/>
    </row>
    <row r="95" spans="1:20" ht="16.5" customHeight="1" x14ac:dyDescent="0.2">
      <c r="A95" s="53">
        <v>1</v>
      </c>
      <c r="B95" s="53">
        <v>3407</v>
      </c>
      <c r="C95" s="85" t="s">
        <v>3320</v>
      </c>
      <c r="D95" s="83"/>
      <c r="E95" s="110"/>
      <c r="F95" s="325" t="s">
        <v>462</v>
      </c>
      <c r="G95" s="326"/>
      <c r="H95" s="77"/>
      <c r="I95" s="61"/>
      <c r="J95" s="62"/>
      <c r="K95" s="56"/>
      <c r="L95" s="57"/>
      <c r="M95" s="58"/>
      <c r="N95" s="47"/>
      <c r="P95" s="78"/>
      <c r="Q95" s="77"/>
      <c r="R95" s="61"/>
      <c r="S95" s="59">
        <v>984</v>
      </c>
      <c r="T95" s="60"/>
    </row>
    <row r="96" spans="1:20" ht="16.5" customHeight="1" x14ac:dyDescent="0.2">
      <c r="A96" s="53">
        <v>1</v>
      </c>
      <c r="B96" s="53">
        <v>3408</v>
      </c>
      <c r="C96" s="85" t="s">
        <v>3321</v>
      </c>
      <c r="D96" s="83"/>
      <c r="E96" s="106"/>
      <c r="F96" s="327"/>
      <c r="G96" s="328"/>
      <c r="H96" s="55"/>
      <c r="I96" s="49"/>
      <c r="J96" s="50"/>
      <c r="K96" s="56" t="s">
        <v>397</v>
      </c>
      <c r="L96" s="57" t="s">
        <v>398</v>
      </c>
      <c r="M96" s="58">
        <v>1</v>
      </c>
      <c r="N96" s="47"/>
      <c r="P96" s="78"/>
      <c r="Q96" s="47"/>
      <c r="S96" s="59">
        <v>984</v>
      </c>
      <c r="T96" s="60"/>
    </row>
    <row r="97" spans="1:20" ht="16.5" customHeight="1" x14ac:dyDescent="0.2">
      <c r="A97" s="53">
        <v>1</v>
      </c>
      <c r="B97" s="53">
        <v>3409</v>
      </c>
      <c r="C97" s="85" t="s">
        <v>3322</v>
      </c>
      <c r="D97" s="83"/>
      <c r="E97" s="106"/>
      <c r="F97" s="327"/>
      <c r="G97" s="328"/>
      <c r="H97" s="329" t="s">
        <v>399</v>
      </c>
      <c r="I97" s="61" t="s">
        <v>398</v>
      </c>
      <c r="J97" s="62">
        <v>0.7</v>
      </c>
      <c r="K97" s="56"/>
      <c r="L97" s="57"/>
      <c r="M97" s="58"/>
      <c r="N97" s="47"/>
      <c r="P97" s="78"/>
      <c r="Q97" s="47"/>
      <c r="S97" s="59">
        <v>689</v>
      </c>
      <c r="T97" s="60"/>
    </row>
    <row r="98" spans="1:20" ht="16.5" customHeight="1" x14ac:dyDescent="0.2">
      <c r="A98" s="53">
        <v>1</v>
      </c>
      <c r="B98" s="53">
        <v>3410</v>
      </c>
      <c r="C98" s="85" t="s">
        <v>3323</v>
      </c>
      <c r="D98" s="83"/>
      <c r="E98" s="106"/>
      <c r="F98" s="108">
        <v>250</v>
      </c>
      <c r="G98" s="25" t="s">
        <v>394</v>
      </c>
      <c r="H98" s="330"/>
      <c r="I98" s="49"/>
      <c r="J98" s="50"/>
      <c r="K98" s="56" t="s">
        <v>397</v>
      </c>
      <c r="L98" s="57" t="s">
        <v>398</v>
      </c>
      <c r="M98" s="58">
        <v>1</v>
      </c>
      <c r="N98" s="47"/>
      <c r="P98" s="78"/>
      <c r="Q98" s="55"/>
      <c r="R98" s="49"/>
      <c r="S98" s="59">
        <v>689</v>
      </c>
      <c r="T98" s="60"/>
    </row>
    <row r="99" spans="1:20" ht="16.5" customHeight="1" x14ac:dyDescent="0.2">
      <c r="A99" s="63">
        <v>1</v>
      </c>
      <c r="B99" s="63" t="s">
        <v>826</v>
      </c>
      <c r="C99" s="87" t="s">
        <v>3324</v>
      </c>
      <c r="D99" s="83"/>
      <c r="E99" s="106"/>
      <c r="F99" s="122"/>
      <c r="G99" s="106"/>
      <c r="H99" s="65"/>
      <c r="I99" s="66"/>
      <c r="J99" s="67"/>
      <c r="K99" s="68"/>
      <c r="L99" s="69"/>
      <c r="M99" s="70"/>
      <c r="N99" s="47"/>
      <c r="P99" s="78"/>
      <c r="Q99" s="331" t="s">
        <v>400</v>
      </c>
      <c r="R99" s="338"/>
      <c r="S99" s="71">
        <v>689</v>
      </c>
      <c r="T99" s="72"/>
    </row>
    <row r="100" spans="1:20" ht="16.5" customHeight="1" x14ac:dyDescent="0.2">
      <c r="A100" s="63">
        <v>1</v>
      </c>
      <c r="B100" s="63" t="s">
        <v>827</v>
      </c>
      <c r="C100" s="87" t="s">
        <v>3325</v>
      </c>
      <c r="D100" s="83"/>
      <c r="E100" s="106"/>
      <c r="F100" s="122"/>
      <c r="G100" s="106"/>
      <c r="H100" s="73"/>
      <c r="I100" s="74"/>
      <c r="J100" s="75"/>
      <c r="K100" s="68" t="s">
        <v>397</v>
      </c>
      <c r="L100" s="69" t="s">
        <v>398</v>
      </c>
      <c r="M100" s="70">
        <v>1</v>
      </c>
      <c r="N100" s="47"/>
      <c r="P100" s="78"/>
      <c r="Q100" s="333"/>
      <c r="R100" s="339"/>
      <c r="S100" s="71">
        <v>689</v>
      </c>
      <c r="T100" s="72"/>
    </row>
    <row r="101" spans="1:20" ht="16.5" customHeight="1" x14ac:dyDescent="0.2">
      <c r="A101" s="63">
        <v>1</v>
      </c>
      <c r="B101" s="63" t="s">
        <v>828</v>
      </c>
      <c r="C101" s="87" t="s">
        <v>3326</v>
      </c>
      <c r="D101" s="83"/>
      <c r="E101" s="106"/>
      <c r="F101" s="83"/>
      <c r="G101" s="106"/>
      <c r="H101" s="335" t="s">
        <v>399</v>
      </c>
      <c r="I101" s="66" t="s">
        <v>398</v>
      </c>
      <c r="J101" s="67">
        <v>0.7</v>
      </c>
      <c r="K101" s="68"/>
      <c r="L101" s="69"/>
      <c r="M101" s="70"/>
      <c r="N101" s="47"/>
      <c r="P101" s="78"/>
      <c r="Q101" s="333"/>
      <c r="R101" s="339"/>
      <c r="S101" s="71">
        <v>483</v>
      </c>
      <c r="T101" s="72"/>
    </row>
    <row r="102" spans="1:20" ht="16.5" customHeight="1" x14ac:dyDescent="0.2">
      <c r="A102" s="63">
        <v>1</v>
      </c>
      <c r="B102" s="63" t="s">
        <v>829</v>
      </c>
      <c r="C102" s="87" t="s">
        <v>3327</v>
      </c>
      <c r="D102" s="83"/>
      <c r="E102" s="106"/>
      <c r="F102" s="83"/>
      <c r="G102" s="106"/>
      <c r="H102" s="340"/>
      <c r="I102" s="74"/>
      <c r="J102" s="75"/>
      <c r="K102" s="68" t="s">
        <v>397</v>
      </c>
      <c r="L102" s="69" t="s">
        <v>398</v>
      </c>
      <c r="M102" s="70">
        <v>1</v>
      </c>
      <c r="N102" s="47"/>
      <c r="P102" s="78"/>
      <c r="Q102" s="76" t="s">
        <v>398</v>
      </c>
      <c r="R102" s="75">
        <v>0.7</v>
      </c>
      <c r="S102" s="71">
        <v>483</v>
      </c>
      <c r="T102" s="72"/>
    </row>
    <row r="103" spans="1:20" ht="16.5" customHeight="1" x14ac:dyDescent="0.2">
      <c r="A103" s="53">
        <v>1</v>
      </c>
      <c r="B103" s="53">
        <v>3411</v>
      </c>
      <c r="C103" s="85" t="s">
        <v>3328</v>
      </c>
      <c r="D103" s="325" t="s">
        <v>830</v>
      </c>
      <c r="E103" s="326"/>
      <c r="F103" s="325" t="s">
        <v>499</v>
      </c>
      <c r="G103" s="326"/>
      <c r="H103" s="77"/>
      <c r="I103" s="61"/>
      <c r="J103" s="62"/>
      <c r="K103" s="56"/>
      <c r="L103" s="57"/>
      <c r="M103" s="58"/>
      <c r="N103" s="47"/>
      <c r="P103" s="78"/>
      <c r="Q103" s="77"/>
      <c r="R103" s="61"/>
      <c r="S103" s="59">
        <v>921</v>
      </c>
      <c r="T103" s="60"/>
    </row>
    <row r="104" spans="1:20" ht="16.5" customHeight="1" x14ac:dyDescent="0.2">
      <c r="A104" s="53">
        <v>1</v>
      </c>
      <c r="B104" s="53">
        <v>3412</v>
      </c>
      <c r="C104" s="85" t="s">
        <v>3329</v>
      </c>
      <c r="D104" s="327"/>
      <c r="E104" s="328"/>
      <c r="F104" s="327"/>
      <c r="G104" s="328"/>
      <c r="H104" s="55"/>
      <c r="I104" s="49"/>
      <c r="J104" s="50"/>
      <c r="K104" s="56" t="s">
        <v>397</v>
      </c>
      <c r="L104" s="57" t="s">
        <v>398</v>
      </c>
      <c r="M104" s="58">
        <v>1</v>
      </c>
      <c r="N104" s="47"/>
      <c r="P104" s="78"/>
      <c r="Q104" s="47"/>
      <c r="S104" s="59">
        <v>921</v>
      </c>
      <c r="T104" s="60"/>
    </row>
    <row r="105" spans="1:20" ht="16.5" customHeight="1" x14ac:dyDescent="0.2">
      <c r="A105" s="53">
        <v>1</v>
      </c>
      <c r="B105" s="53">
        <v>3413</v>
      </c>
      <c r="C105" s="85" t="s">
        <v>3330</v>
      </c>
      <c r="D105" s="327"/>
      <c r="E105" s="328"/>
      <c r="F105" s="327"/>
      <c r="G105" s="328"/>
      <c r="H105" s="329" t="s">
        <v>399</v>
      </c>
      <c r="I105" s="61" t="s">
        <v>398</v>
      </c>
      <c r="J105" s="62">
        <v>0.7</v>
      </c>
      <c r="K105" s="56"/>
      <c r="L105" s="57"/>
      <c r="M105" s="58"/>
      <c r="N105" s="47"/>
      <c r="P105" s="78"/>
      <c r="Q105" s="47"/>
      <c r="S105" s="59">
        <v>645</v>
      </c>
      <c r="T105" s="60"/>
    </row>
    <row r="106" spans="1:20" ht="16.5" customHeight="1" x14ac:dyDescent="0.2">
      <c r="A106" s="53">
        <v>1</v>
      </c>
      <c r="B106" s="53">
        <v>3414</v>
      </c>
      <c r="C106" s="85" t="s">
        <v>3331</v>
      </c>
      <c r="D106" s="108">
        <v>669</v>
      </c>
      <c r="E106" s="25" t="s">
        <v>394</v>
      </c>
      <c r="F106" s="108">
        <v>85</v>
      </c>
      <c r="G106" s="25" t="s">
        <v>394</v>
      </c>
      <c r="H106" s="330"/>
      <c r="I106" s="49"/>
      <c r="J106" s="50"/>
      <c r="K106" s="56" t="s">
        <v>397</v>
      </c>
      <c r="L106" s="57" t="s">
        <v>398</v>
      </c>
      <c r="M106" s="58">
        <v>1</v>
      </c>
      <c r="N106" s="47"/>
      <c r="P106" s="78"/>
      <c r="Q106" s="55"/>
      <c r="R106" s="49"/>
      <c r="S106" s="59">
        <v>645</v>
      </c>
      <c r="T106" s="60"/>
    </row>
    <row r="107" spans="1:20" ht="16.5" customHeight="1" x14ac:dyDescent="0.2">
      <c r="A107" s="63">
        <v>1</v>
      </c>
      <c r="B107" s="63" t="s">
        <v>831</v>
      </c>
      <c r="C107" s="87" t="s">
        <v>3332</v>
      </c>
      <c r="D107" s="122"/>
      <c r="E107" s="106"/>
      <c r="F107" s="122"/>
      <c r="G107" s="106"/>
      <c r="H107" s="65"/>
      <c r="I107" s="66"/>
      <c r="J107" s="67"/>
      <c r="K107" s="68"/>
      <c r="L107" s="69"/>
      <c r="M107" s="70"/>
      <c r="N107" s="47"/>
      <c r="P107" s="78"/>
      <c r="Q107" s="331" t="s">
        <v>400</v>
      </c>
      <c r="R107" s="338"/>
      <c r="S107" s="71">
        <v>645</v>
      </c>
      <c r="T107" s="72"/>
    </row>
    <row r="108" spans="1:20" ht="16.5" customHeight="1" x14ac:dyDescent="0.2">
      <c r="A108" s="63">
        <v>1</v>
      </c>
      <c r="B108" s="63" t="s">
        <v>832</v>
      </c>
      <c r="C108" s="87" t="s">
        <v>3333</v>
      </c>
      <c r="D108" s="122"/>
      <c r="E108" s="106"/>
      <c r="F108" s="122"/>
      <c r="G108" s="106"/>
      <c r="H108" s="73"/>
      <c r="I108" s="74"/>
      <c r="J108" s="75"/>
      <c r="K108" s="68" t="s">
        <v>397</v>
      </c>
      <c r="L108" s="69" t="s">
        <v>398</v>
      </c>
      <c r="M108" s="70">
        <v>1</v>
      </c>
      <c r="N108" s="47"/>
      <c r="P108" s="78"/>
      <c r="Q108" s="333"/>
      <c r="R108" s="339"/>
      <c r="S108" s="71">
        <v>645</v>
      </c>
      <c r="T108" s="72"/>
    </row>
    <row r="109" spans="1:20" ht="16.5" customHeight="1" x14ac:dyDescent="0.2">
      <c r="A109" s="63">
        <v>1</v>
      </c>
      <c r="B109" s="63" t="s">
        <v>833</v>
      </c>
      <c r="C109" s="87" t="s">
        <v>3334</v>
      </c>
      <c r="D109" s="83"/>
      <c r="E109" s="106"/>
      <c r="F109" s="83"/>
      <c r="G109" s="106"/>
      <c r="H109" s="335" t="s">
        <v>399</v>
      </c>
      <c r="I109" s="66" t="s">
        <v>398</v>
      </c>
      <c r="J109" s="67">
        <v>0.7</v>
      </c>
      <c r="K109" s="68"/>
      <c r="L109" s="69"/>
      <c r="M109" s="70"/>
      <c r="N109" s="47"/>
      <c r="P109" s="78"/>
      <c r="Q109" s="333"/>
      <c r="R109" s="339"/>
      <c r="S109" s="71">
        <v>452</v>
      </c>
      <c r="T109" s="72"/>
    </row>
    <row r="110" spans="1:20" ht="16.5" customHeight="1" x14ac:dyDescent="0.2">
      <c r="A110" s="63">
        <v>1</v>
      </c>
      <c r="B110" s="63" t="s">
        <v>834</v>
      </c>
      <c r="C110" s="87" t="s">
        <v>3335</v>
      </c>
      <c r="D110" s="83"/>
      <c r="E110" s="106"/>
      <c r="F110" s="83"/>
      <c r="G110" s="106"/>
      <c r="H110" s="340"/>
      <c r="I110" s="74"/>
      <c r="J110" s="75"/>
      <c r="K110" s="68" t="s">
        <v>397</v>
      </c>
      <c r="L110" s="69" t="s">
        <v>398</v>
      </c>
      <c r="M110" s="70">
        <v>1</v>
      </c>
      <c r="N110" s="47"/>
      <c r="P110" s="78"/>
      <c r="Q110" s="76" t="s">
        <v>398</v>
      </c>
      <c r="R110" s="75">
        <v>0.7</v>
      </c>
      <c r="S110" s="71">
        <v>452</v>
      </c>
      <c r="T110" s="72"/>
    </row>
    <row r="111" spans="1:20" ht="16.5" customHeight="1" x14ac:dyDescent="0.2">
      <c r="A111" s="53">
        <v>1</v>
      </c>
      <c r="B111" s="53">
        <v>3415</v>
      </c>
      <c r="C111" s="85" t="s">
        <v>3336</v>
      </c>
      <c r="D111" s="83"/>
      <c r="E111" s="106"/>
      <c r="F111" s="325" t="s">
        <v>478</v>
      </c>
      <c r="G111" s="326"/>
      <c r="H111" s="77"/>
      <c r="I111" s="61"/>
      <c r="J111" s="62"/>
      <c r="K111" s="56"/>
      <c r="L111" s="57"/>
      <c r="M111" s="58"/>
      <c r="N111" s="47"/>
      <c r="P111" s="78"/>
      <c r="Q111" s="77"/>
      <c r="R111" s="61"/>
      <c r="S111" s="59">
        <v>1004</v>
      </c>
      <c r="T111" s="60"/>
    </row>
    <row r="112" spans="1:20" ht="16.5" customHeight="1" x14ac:dyDescent="0.2">
      <c r="A112" s="53">
        <v>1</v>
      </c>
      <c r="B112" s="53">
        <v>3416</v>
      </c>
      <c r="C112" s="85" t="s">
        <v>3337</v>
      </c>
      <c r="D112" s="83"/>
      <c r="E112" s="106"/>
      <c r="F112" s="327"/>
      <c r="G112" s="328"/>
      <c r="H112" s="55"/>
      <c r="I112" s="49"/>
      <c r="J112" s="50"/>
      <c r="K112" s="56" t="s">
        <v>397</v>
      </c>
      <c r="L112" s="57" t="s">
        <v>398</v>
      </c>
      <c r="M112" s="58">
        <v>1</v>
      </c>
      <c r="N112" s="47"/>
      <c r="P112" s="78"/>
      <c r="Q112" s="47"/>
      <c r="S112" s="59">
        <v>1004</v>
      </c>
      <c r="T112" s="60"/>
    </row>
    <row r="113" spans="1:20" ht="16.5" customHeight="1" x14ac:dyDescent="0.2">
      <c r="A113" s="53">
        <v>1</v>
      </c>
      <c r="B113" s="53">
        <v>3417</v>
      </c>
      <c r="C113" s="85" t="s">
        <v>3338</v>
      </c>
      <c r="D113" s="83"/>
      <c r="E113" s="106"/>
      <c r="F113" s="327"/>
      <c r="G113" s="328"/>
      <c r="H113" s="329" t="s">
        <v>399</v>
      </c>
      <c r="I113" s="61" t="s">
        <v>398</v>
      </c>
      <c r="J113" s="62">
        <v>0.7</v>
      </c>
      <c r="K113" s="56"/>
      <c r="L113" s="57"/>
      <c r="M113" s="58"/>
      <c r="N113" s="47"/>
      <c r="P113" s="78"/>
      <c r="Q113" s="47"/>
      <c r="S113" s="59">
        <v>703</v>
      </c>
      <c r="T113" s="60"/>
    </row>
    <row r="114" spans="1:20" ht="16.5" customHeight="1" x14ac:dyDescent="0.2">
      <c r="A114" s="53">
        <v>1</v>
      </c>
      <c r="B114" s="53">
        <v>3418</v>
      </c>
      <c r="C114" s="85" t="s">
        <v>3339</v>
      </c>
      <c r="D114" s="83"/>
      <c r="E114" s="106"/>
      <c r="F114" s="108">
        <v>168</v>
      </c>
      <c r="G114" s="25" t="s">
        <v>394</v>
      </c>
      <c r="H114" s="330"/>
      <c r="I114" s="49"/>
      <c r="J114" s="50"/>
      <c r="K114" s="56" t="s">
        <v>397</v>
      </c>
      <c r="L114" s="57" t="s">
        <v>398</v>
      </c>
      <c r="M114" s="58">
        <v>1</v>
      </c>
      <c r="N114" s="47"/>
      <c r="P114" s="78"/>
      <c r="Q114" s="55"/>
      <c r="R114" s="49"/>
      <c r="S114" s="59">
        <v>703</v>
      </c>
      <c r="T114" s="60"/>
    </row>
    <row r="115" spans="1:20" ht="16.5" customHeight="1" x14ac:dyDescent="0.2">
      <c r="A115" s="63">
        <v>1</v>
      </c>
      <c r="B115" s="63" t="s">
        <v>835</v>
      </c>
      <c r="C115" s="87" t="s">
        <v>3340</v>
      </c>
      <c r="D115" s="83"/>
      <c r="E115" s="106"/>
      <c r="F115" s="122"/>
      <c r="G115" s="106"/>
      <c r="H115" s="65"/>
      <c r="I115" s="66"/>
      <c r="J115" s="67"/>
      <c r="K115" s="68"/>
      <c r="L115" s="69"/>
      <c r="M115" s="70"/>
      <c r="N115" s="47"/>
      <c r="P115" s="78"/>
      <c r="Q115" s="331" t="s">
        <v>400</v>
      </c>
      <c r="R115" s="338"/>
      <c r="S115" s="71">
        <v>703</v>
      </c>
      <c r="T115" s="72"/>
    </row>
    <row r="116" spans="1:20" ht="16.5" customHeight="1" x14ac:dyDescent="0.2">
      <c r="A116" s="63">
        <v>1</v>
      </c>
      <c r="B116" s="63" t="s">
        <v>836</v>
      </c>
      <c r="C116" s="87" t="s">
        <v>3341</v>
      </c>
      <c r="D116" s="83"/>
      <c r="E116" s="106"/>
      <c r="F116" s="122"/>
      <c r="G116" s="106"/>
      <c r="H116" s="73"/>
      <c r="I116" s="74"/>
      <c r="J116" s="75"/>
      <c r="K116" s="68" t="s">
        <v>397</v>
      </c>
      <c r="L116" s="69" t="s">
        <v>398</v>
      </c>
      <c r="M116" s="70">
        <v>1</v>
      </c>
      <c r="N116" s="47"/>
      <c r="P116" s="78"/>
      <c r="Q116" s="333"/>
      <c r="R116" s="339"/>
      <c r="S116" s="71">
        <v>703</v>
      </c>
      <c r="T116" s="72"/>
    </row>
    <row r="117" spans="1:20" ht="16.5" customHeight="1" x14ac:dyDescent="0.2">
      <c r="A117" s="63">
        <v>1</v>
      </c>
      <c r="B117" s="63" t="s">
        <v>837</v>
      </c>
      <c r="C117" s="87" t="s">
        <v>3342</v>
      </c>
      <c r="D117" s="83"/>
      <c r="E117" s="106"/>
      <c r="F117" s="83"/>
      <c r="G117" s="106"/>
      <c r="H117" s="335" t="s">
        <v>399</v>
      </c>
      <c r="I117" s="66" t="s">
        <v>398</v>
      </c>
      <c r="J117" s="67">
        <v>0.7</v>
      </c>
      <c r="K117" s="68"/>
      <c r="L117" s="69"/>
      <c r="M117" s="70"/>
      <c r="N117" s="47"/>
      <c r="P117" s="78"/>
      <c r="Q117" s="333"/>
      <c r="R117" s="339"/>
      <c r="S117" s="71">
        <v>493</v>
      </c>
      <c r="T117" s="72"/>
    </row>
    <row r="118" spans="1:20" ht="16.5" customHeight="1" x14ac:dyDescent="0.2">
      <c r="A118" s="63">
        <v>1</v>
      </c>
      <c r="B118" s="63" t="s">
        <v>838</v>
      </c>
      <c r="C118" s="87" t="s">
        <v>3343</v>
      </c>
      <c r="D118" s="83"/>
      <c r="E118" s="106"/>
      <c r="F118" s="83"/>
      <c r="G118" s="106"/>
      <c r="H118" s="340"/>
      <c r="I118" s="74"/>
      <c r="J118" s="75"/>
      <c r="K118" s="68" t="s">
        <v>397</v>
      </c>
      <c r="L118" s="69" t="s">
        <v>398</v>
      </c>
      <c r="M118" s="70">
        <v>1</v>
      </c>
      <c r="N118" s="47"/>
      <c r="P118" s="78"/>
      <c r="Q118" s="76" t="s">
        <v>398</v>
      </c>
      <c r="R118" s="75">
        <v>0.7</v>
      </c>
      <c r="S118" s="71">
        <v>493</v>
      </c>
      <c r="T118" s="72"/>
    </row>
    <row r="119" spans="1:20" ht="16.5" customHeight="1" x14ac:dyDescent="0.2">
      <c r="A119" s="53">
        <v>1</v>
      </c>
      <c r="B119" s="53">
        <v>3419</v>
      </c>
      <c r="C119" s="85" t="s">
        <v>3344</v>
      </c>
      <c r="D119" s="325" t="s">
        <v>839</v>
      </c>
      <c r="E119" s="326"/>
      <c r="F119" s="325" t="s">
        <v>499</v>
      </c>
      <c r="G119" s="326"/>
      <c r="H119" s="77"/>
      <c r="I119" s="61"/>
      <c r="J119" s="62"/>
      <c r="K119" s="56"/>
      <c r="L119" s="57"/>
      <c r="M119" s="58"/>
      <c r="N119" s="47"/>
      <c r="P119" s="78"/>
      <c r="Q119" s="77"/>
      <c r="R119" s="61"/>
      <c r="S119" s="59">
        <v>1026</v>
      </c>
      <c r="T119" s="60"/>
    </row>
    <row r="120" spans="1:20" ht="16.5" customHeight="1" x14ac:dyDescent="0.2">
      <c r="A120" s="53">
        <v>1</v>
      </c>
      <c r="B120" s="53">
        <v>3420</v>
      </c>
      <c r="C120" s="85" t="s">
        <v>3345</v>
      </c>
      <c r="D120" s="327"/>
      <c r="E120" s="328"/>
      <c r="F120" s="327"/>
      <c r="G120" s="328"/>
      <c r="H120" s="55"/>
      <c r="I120" s="49"/>
      <c r="J120" s="50"/>
      <c r="K120" s="56" t="s">
        <v>397</v>
      </c>
      <c r="L120" s="57" t="s">
        <v>398</v>
      </c>
      <c r="M120" s="58">
        <v>1</v>
      </c>
      <c r="N120" s="47"/>
      <c r="P120" s="78"/>
      <c r="Q120" s="47"/>
      <c r="S120" s="59">
        <v>1026</v>
      </c>
      <c r="T120" s="60"/>
    </row>
    <row r="121" spans="1:20" ht="16.5" customHeight="1" x14ac:dyDescent="0.2">
      <c r="A121" s="53">
        <v>1</v>
      </c>
      <c r="B121" s="53">
        <v>3421</v>
      </c>
      <c r="C121" s="85" t="s">
        <v>3346</v>
      </c>
      <c r="D121" s="327"/>
      <c r="E121" s="328"/>
      <c r="F121" s="327"/>
      <c r="G121" s="328"/>
      <c r="H121" s="329" t="s">
        <v>399</v>
      </c>
      <c r="I121" s="61" t="s">
        <v>398</v>
      </c>
      <c r="J121" s="62">
        <v>0.7</v>
      </c>
      <c r="K121" s="56"/>
      <c r="L121" s="57"/>
      <c r="M121" s="58"/>
      <c r="N121" s="47"/>
      <c r="P121" s="78"/>
      <c r="Q121" s="47"/>
      <c r="S121" s="59">
        <v>718</v>
      </c>
      <c r="T121" s="60"/>
    </row>
    <row r="122" spans="1:20" ht="16.5" customHeight="1" x14ac:dyDescent="0.2">
      <c r="A122" s="53">
        <v>1</v>
      </c>
      <c r="B122" s="53">
        <v>3422</v>
      </c>
      <c r="C122" s="85" t="s">
        <v>3347</v>
      </c>
      <c r="D122" s="108">
        <v>754</v>
      </c>
      <c r="E122" s="25" t="s">
        <v>394</v>
      </c>
      <c r="F122" s="108">
        <v>83</v>
      </c>
      <c r="G122" s="25" t="s">
        <v>394</v>
      </c>
      <c r="H122" s="330"/>
      <c r="I122" s="49"/>
      <c r="J122" s="50"/>
      <c r="K122" s="56" t="s">
        <v>397</v>
      </c>
      <c r="L122" s="57" t="s">
        <v>398</v>
      </c>
      <c r="M122" s="58">
        <v>1</v>
      </c>
      <c r="N122" s="47"/>
      <c r="P122" s="78"/>
      <c r="Q122" s="55"/>
      <c r="R122" s="49"/>
      <c r="S122" s="59">
        <v>718</v>
      </c>
      <c r="T122" s="60"/>
    </row>
    <row r="123" spans="1:20" ht="16.5" customHeight="1" x14ac:dyDescent="0.2">
      <c r="A123" s="63">
        <v>1</v>
      </c>
      <c r="B123" s="63" t="s">
        <v>840</v>
      </c>
      <c r="C123" s="87" t="s">
        <v>3348</v>
      </c>
      <c r="D123" s="122"/>
      <c r="E123" s="106"/>
      <c r="F123" s="122"/>
      <c r="G123" s="106"/>
      <c r="H123" s="65"/>
      <c r="I123" s="66"/>
      <c r="J123" s="67"/>
      <c r="K123" s="68"/>
      <c r="L123" s="69"/>
      <c r="M123" s="70"/>
      <c r="N123" s="47"/>
      <c r="P123" s="78"/>
      <c r="Q123" s="331" t="s">
        <v>400</v>
      </c>
      <c r="R123" s="338"/>
      <c r="S123" s="71">
        <v>718</v>
      </c>
      <c r="T123" s="72"/>
    </row>
    <row r="124" spans="1:20" ht="16.5" customHeight="1" x14ac:dyDescent="0.2">
      <c r="A124" s="63">
        <v>1</v>
      </c>
      <c r="B124" s="63" t="s">
        <v>841</v>
      </c>
      <c r="C124" s="87" t="s">
        <v>3349</v>
      </c>
      <c r="D124" s="122"/>
      <c r="E124" s="106"/>
      <c r="F124" s="122"/>
      <c r="G124" s="106"/>
      <c r="H124" s="73"/>
      <c r="I124" s="74"/>
      <c r="J124" s="75"/>
      <c r="K124" s="68" t="s">
        <v>397</v>
      </c>
      <c r="L124" s="69" t="s">
        <v>398</v>
      </c>
      <c r="M124" s="70">
        <v>1</v>
      </c>
      <c r="N124" s="47"/>
      <c r="P124" s="78"/>
      <c r="Q124" s="333"/>
      <c r="R124" s="339"/>
      <c r="S124" s="71">
        <v>718</v>
      </c>
      <c r="T124" s="72"/>
    </row>
    <row r="125" spans="1:20" ht="16.5" customHeight="1" x14ac:dyDescent="0.2">
      <c r="A125" s="63">
        <v>1</v>
      </c>
      <c r="B125" s="63" t="s">
        <v>842</v>
      </c>
      <c r="C125" s="87" t="s">
        <v>3350</v>
      </c>
      <c r="D125" s="83"/>
      <c r="E125" s="106"/>
      <c r="F125" s="83"/>
      <c r="G125" s="106"/>
      <c r="H125" s="335" t="s">
        <v>399</v>
      </c>
      <c r="I125" s="66" t="s">
        <v>398</v>
      </c>
      <c r="J125" s="67">
        <v>0.7</v>
      </c>
      <c r="K125" s="68"/>
      <c r="L125" s="69"/>
      <c r="M125" s="70"/>
      <c r="N125" s="47"/>
      <c r="P125" s="78"/>
      <c r="Q125" s="333"/>
      <c r="R125" s="339"/>
      <c r="S125" s="71">
        <v>503</v>
      </c>
      <c r="T125" s="72"/>
    </row>
    <row r="126" spans="1:20" ht="16.5" customHeight="1" x14ac:dyDescent="0.2">
      <c r="A126" s="63">
        <v>1</v>
      </c>
      <c r="B126" s="63" t="s">
        <v>843</v>
      </c>
      <c r="C126" s="87" t="s">
        <v>3351</v>
      </c>
      <c r="D126" s="124"/>
      <c r="E126" s="113"/>
      <c r="F126" s="124"/>
      <c r="G126" s="113"/>
      <c r="H126" s="340"/>
      <c r="I126" s="74"/>
      <c r="J126" s="75"/>
      <c r="K126" s="68" t="s">
        <v>397</v>
      </c>
      <c r="L126" s="69" t="s">
        <v>398</v>
      </c>
      <c r="M126" s="70">
        <v>1</v>
      </c>
      <c r="N126" s="55"/>
      <c r="O126" s="50"/>
      <c r="P126" s="125"/>
      <c r="Q126" s="76" t="s">
        <v>398</v>
      </c>
      <c r="R126" s="75">
        <v>0.7</v>
      </c>
      <c r="S126" s="71">
        <v>503</v>
      </c>
      <c r="T126" s="79"/>
    </row>
    <row r="127" spans="1:20" ht="16.5" customHeight="1" x14ac:dyDescent="0.2"/>
    <row r="128" spans="1:20" ht="16.5" customHeight="1" x14ac:dyDescent="0.2"/>
  </sheetData>
  <mergeCells count="67">
    <mergeCell ref="H125:H126"/>
    <mergeCell ref="Q123:R125"/>
    <mergeCell ref="H13:H14"/>
    <mergeCell ref="Q11:R13"/>
    <mergeCell ref="Q19:R21"/>
    <mergeCell ref="Q43:R45"/>
    <mergeCell ref="Q67:R69"/>
    <mergeCell ref="Q99:R101"/>
    <mergeCell ref="Q83:R85"/>
    <mergeCell ref="H85:H86"/>
    <mergeCell ref="Q51:R53"/>
    <mergeCell ref="H53:H54"/>
    <mergeCell ref="Q27:R29"/>
    <mergeCell ref="H29:H30"/>
    <mergeCell ref="D119:E121"/>
    <mergeCell ref="F119:G121"/>
    <mergeCell ref="H121:H122"/>
    <mergeCell ref="Q107:R109"/>
    <mergeCell ref="H109:H110"/>
    <mergeCell ref="F111:G113"/>
    <mergeCell ref="H113:H114"/>
    <mergeCell ref="Q115:R117"/>
    <mergeCell ref="H117:H118"/>
    <mergeCell ref="F95:G97"/>
    <mergeCell ref="H97:H98"/>
    <mergeCell ref="H101:H102"/>
    <mergeCell ref="D103:E105"/>
    <mergeCell ref="F103:G105"/>
    <mergeCell ref="H105:H106"/>
    <mergeCell ref="F87:G89"/>
    <mergeCell ref="H89:H90"/>
    <mergeCell ref="Q91:R93"/>
    <mergeCell ref="H93:H94"/>
    <mergeCell ref="Q75:R77"/>
    <mergeCell ref="H77:H78"/>
    <mergeCell ref="D79:E81"/>
    <mergeCell ref="F79:G81"/>
    <mergeCell ref="P80:P81"/>
    <mergeCell ref="H81:H82"/>
    <mergeCell ref="F63:G65"/>
    <mergeCell ref="H65:H66"/>
    <mergeCell ref="H69:H70"/>
    <mergeCell ref="F71:G73"/>
    <mergeCell ref="H73:H74"/>
    <mergeCell ref="F55:G57"/>
    <mergeCell ref="H57:H58"/>
    <mergeCell ref="Q59:R61"/>
    <mergeCell ref="H61:H62"/>
    <mergeCell ref="F39:G41"/>
    <mergeCell ref="H41:H42"/>
    <mergeCell ref="H45:H46"/>
    <mergeCell ref="Q35:R37"/>
    <mergeCell ref="H37:H38"/>
    <mergeCell ref="H21:H22"/>
    <mergeCell ref="F23:G25"/>
    <mergeCell ref="H25:H26"/>
    <mergeCell ref="P8:P9"/>
    <mergeCell ref="H9:H10"/>
    <mergeCell ref="F15:G17"/>
    <mergeCell ref="H17:H18"/>
    <mergeCell ref="D47:E49"/>
    <mergeCell ref="F47:G49"/>
    <mergeCell ref="H49:H50"/>
    <mergeCell ref="D7:E9"/>
    <mergeCell ref="F7:G9"/>
    <mergeCell ref="F31:G33"/>
    <mergeCell ref="H33:H34"/>
  </mergeCells>
  <phoneticPr fontId="1"/>
  <printOptions horizontalCentered="1"/>
  <pageMargins left="0.70866141732283472" right="0.70866141732283472" top="0.74803149606299213" bottom="0.74803149606299213" header="0.31496062992125984" footer="0.31496062992125984"/>
  <pageSetup paperSize="9" scale="52" fitToHeight="0" orientation="portrait" r:id="rId1"/>
  <headerFooter>
    <oddFooter>&amp;C&amp;"ＭＳ Ｐゴシック"&amp;14&amp;P</oddFooter>
  </headerFooter>
  <rowBreaks count="1" manualBreakCount="1">
    <brk id="62"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141"/>
  <sheetViews>
    <sheetView view="pageBreakPreview" topLeftCell="A117"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48.44140625" style="23" bestFit="1" customWidth="1"/>
    <col min="4" max="4" width="5.33203125" style="23" bestFit="1" customWidth="1"/>
    <col min="5" max="5" width="5.33203125" style="118" bestFit="1" customWidth="1"/>
    <col min="6" max="6" width="5.33203125" style="23" bestFit="1" customWidth="1"/>
    <col min="7" max="7" width="5.33203125" style="118" bestFit="1" customWidth="1"/>
    <col min="8" max="8" width="4.88671875" style="23" customWidth="1"/>
    <col min="9" max="9" width="4.44140625" style="25" bestFit="1" customWidth="1"/>
    <col min="10" max="10" width="11.88671875" style="25" customWidth="1"/>
    <col min="11" max="11" width="3.44140625" style="25" bestFit="1" customWidth="1"/>
    <col min="12" max="12" width="4.44140625" style="26" bestFit="1" customWidth="1"/>
    <col min="13" max="13" width="25.33203125" style="27" bestFit="1" customWidth="1"/>
    <col min="14" max="14" width="3.44140625" style="25" bestFit="1" customWidth="1"/>
    <col min="15" max="15" width="5.44140625" style="26" bestFit="1" customWidth="1"/>
    <col min="16" max="16" width="3.44140625" style="25" bestFit="1" customWidth="1"/>
    <col min="17" max="17" width="4.44140625" style="26" bestFit="1" customWidth="1"/>
    <col min="18" max="18" width="5.33203125" style="25" bestFit="1" customWidth="1"/>
    <col min="19" max="19" width="3.44140625" style="25" bestFit="1" customWidth="1"/>
    <col min="20" max="20" width="4.44140625" style="26" bestFit="1" customWidth="1"/>
    <col min="21" max="21" width="5.33203125" style="25" bestFit="1" customWidth="1"/>
    <col min="22" max="22" width="9.88671875" style="25" customWidth="1"/>
    <col min="23" max="23" width="4.44140625" style="25" bestFit="1" customWidth="1"/>
    <col min="24" max="24" width="7.109375" style="28" customWidth="1"/>
    <col min="25" max="25" width="8.6640625" style="29" customWidth="1"/>
    <col min="26" max="16384" width="8.88671875" style="25"/>
  </cols>
  <sheetData>
    <row r="1" spans="1:25" ht="17.100000000000001" customHeight="1" x14ac:dyDescent="0.2"/>
    <row r="2" spans="1:25" ht="17.100000000000001" customHeight="1" x14ac:dyDescent="0.2"/>
    <row r="3" spans="1:25" ht="17.100000000000001" customHeight="1" x14ac:dyDescent="0.2"/>
    <row r="4" spans="1:25" ht="17.100000000000001" customHeight="1" x14ac:dyDescent="0.2">
      <c r="B4" s="30" t="s">
        <v>2670</v>
      </c>
      <c r="D4" s="81"/>
    </row>
    <row r="5" spans="1:25" ht="16.5" customHeight="1" x14ac:dyDescent="0.2">
      <c r="A5" s="31" t="s">
        <v>386</v>
      </c>
      <c r="B5" s="32"/>
      <c r="C5" s="33" t="s">
        <v>387</v>
      </c>
      <c r="D5" s="34" t="s">
        <v>388</v>
      </c>
      <c r="E5" s="119"/>
      <c r="F5" s="34"/>
      <c r="G5" s="119"/>
      <c r="H5" s="34"/>
      <c r="I5" s="34"/>
      <c r="J5" s="34"/>
      <c r="K5" s="34"/>
      <c r="L5" s="35"/>
      <c r="M5" s="34"/>
      <c r="N5" s="34"/>
      <c r="O5" s="35"/>
      <c r="P5" s="34"/>
      <c r="Q5" s="35"/>
      <c r="R5" s="34"/>
      <c r="S5" s="34"/>
      <c r="T5" s="35"/>
      <c r="U5" s="34"/>
      <c r="V5" s="34"/>
      <c r="W5" s="34"/>
      <c r="X5" s="36" t="s">
        <v>389</v>
      </c>
      <c r="Y5" s="33" t="s">
        <v>390</v>
      </c>
    </row>
    <row r="6" spans="1:25" ht="16.5" customHeight="1" x14ac:dyDescent="0.2">
      <c r="A6" s="37" t="s">
        <v>391</v>
      </c>
      <c r="B6" s="37" t="s">
        <v>392</v>
      </c>
      <c r="C6" s="38"/>
      <c r="D6" s="40"/>
      <c r="E6" s="121"/>
      <c r="F6" s="99" t="s">
        <v>452</v>
      </c>
      <c r="G6" s="120"/>
      <c r="H6" s="40"/>
      <c r="I6" s="40"/>
      <c r="J6" s="40"/>
      <c r="K6" s="40"/>
      <c r="L6" s="41"/>
      <c r="M6" s="40"/>
      <c r="N6" s="40"/>
      <c r="O6" s="41"/>
      <c r="P6" s="40"/>
      <c r="Q6" s="41"/>
      <c r="R6" s="40"/>
      <c r="S6" s="40"/>
      <c r="T6" s="41"/>
      <c r="U6" s="40"/>
      <c r="V6" s="40"/>
      <c r="W6" s="40"/>
      <c r="X6" s="42" t="s">
        <v>393</v>
      </c>
      <c r="Y6" s="43" t="s">
        <v>394</v>
      </c>
    </row>
    <row r="7" spans="1:25" ht="16.5" customHeight="1" x14ac:dyDescent="0.2">
      <c r="A7" s="44">
        <v>1</v>
      </c>
      <c r="B7" s="44">
        <v>3423</v>
      </c>
      <c r="C7" s="45" t="s">
        <v>3352</v>
      </c>
      <c r="D7" s="327" t="s">
        <v>844</v>
      </c>
      <c r="E7" s="328"/>
      <c r="F7" s="327" t="s">
        <v>504</v>
      </c>
      <c r="G7" s="328"/>
      <c r="H7" s="83"/>
      <c r="I7" s="78"/>
      <c r="J7" s="47"/>
      <c r="M7" s="48"/>
      <c r="N7" s="49"/>
      <c r="O7" s="50"/>
      <c r="P7" s="47"/>
      <c r="R7" s="78"/>
      <c r="S7" s="83" t="s">
        <v>465</v>
      </c>
      <c r="U7" s="78"/>
      <c r="V7" s="47"/>
      <c r="X7" s="51">
        <v>441</v>
      </c>
      <c r="Y7" s="52" t="s">
        <v>396</v>
      </c>
    </row>
    <row r="8" spans="1:25" ht="16.5" customHeight="1" x14ac:dyDescent="0.2">
      <c r="A8" s="53">
        <v>1</v>
      </c>
      <c r="B8" s="53">
        <v>3424</v>
      </c>
      <c r="C8" s="85" t="s">
        <v>3353</v>
      </c>
      <c r="D8" s="327"/>
      <c r="E8" s="328"/>
      <c r="F8" s="327"/>
      <c r="G8" s="328"/>
      <c r="H8" s="83"/>
      <c r="I8" s="78"/>
      <c r="J8" s="55"/>
      <c r="K8" s="49"/>
      <c r="L8" s="50"/>
      <c r="M8" s="56" t="s">
        <v>397</v>
      </c>
      <c r="N8" s="57" t="s">
        <v>398</v>
      </c>
      <c r="O8" s="58">
        <v>1</v>
      </c>
      <c r="P8" s="47"/>
      <c r="R8" s="78"/>
      <c r="S8" s="47" t="s">
        <v>398</v>
      </c>
      <c r="T8" s="26">
        <v>0.25</v>
      </c>
      <c r="U8" s="345" t="s">
        <v>423</v>
      </c>
      <c r="V8" s="47"/>
      <c r="X8" s="59">
        <v>441</v>
      </c>
      <c r="Y8" s="60"/>
    </row>
    <row r="9" spans="1:25" ht="16.5" customHeight="1" x14ac:dyDescent="0.2">
      <c r="A9" s="53">
        <v>1</v>
      </c>
      <c r="B9" s="53">
        <v>3425</v>
      </c>
      <c r="C9" s="85" t="s">
        <v>3354</v>
      </c>
      <c r="D9" s="327"/>
      <c r="E9" s="328"/>
      <c r="F9" s="327"/>
      <c r="G9" s="328"/>
      <c r="H9" s="83"/>
      <c r="I9" s="78"/>
      <c r="J9" s="329" t="s">
        <v>399</v>
      </c>
      <c r="K9" s="61" t="s">
        <v>398</v>
      </c>
      <c r="L9" s="62">
        <v>0.7</v>
      </c>
      <c r="M9" s="56"/>
      <c r="N9" s="57"/>
      <c r="O9" s="58"/>
      <c r="P9" s="47"/>
      <c r="R9" s="78"/>
      <c r="S9" s="47"/>
      <c r="U9" s="345"/>
      <c r="V9" s="47"/>
      <c r="X9" s="59">
        <v>309</v>
      </c>
      <c r="Y9" s="60"/>
    </row>
    <row r="10" spans="1:25" ht="16.5" customHeight="1" x14ac:dyDescent="0.2">
      <c r="A10" s="53">
        <v>1</v>
      </c>
      <c r="B10" s="53">
        <v>3426</v>
      </c>
      <c r="C10" s="85" t="s">
        <v>3355</v>
      </c>
      <c r="D10" s="108">
        <v>256</v>
      </c>
      <c r="E10" s="25" t="s">
        <v>394</v>
      </c>
      <c r="F10" s="108">
        <v>148</v>
      </c>
      <c r="G10" s="25" t="s">
        <v>394</v>
      </c>
      <c r="H10" s="83"/>
      <c r="I10" s="78"/>
      <c r="J10" s="330"/>
      <c r="K10" s="49"/>
      <c r="L10" s="50"/>
      <c r="M10" s="56" t="s">
        <v>397</v>
      </c>
      <c r="N10" s="57" t="s">
        <v>398</v>
      </c>
      <c r="O10" s="58">
        <v>1</v>
      </c>
      <c r="P10" s="47"/>
      <c r="R10" s="78"/>
      <c r="S10" s="47"/>
      <c r="U10" s="78"/>
      <c r="V10" s="55"/>
      <c r="W10" s="49"/>
      <c r="X10" s="59">
        <v>309</v>
      </c>
      <c r="Y10" s="60"/>
    </row>
    <row r="11" spans="1:25" ht="16.5" customHeight="1" x14ac:dyDescent="0.2">
      <c r="A11" s="63">
        <v>1</v>
      </c>
      <c r="B11" s="63" t="s">
        <v>845</v>
      </c>
      <c r="C11" s="87" t="s">
        <v>3356</v>
      </c>
      <c r="D11" s="122"/>
      <c r="E11" s="106"/>
      <c r="F11" s="122"/>
      <c r="G11" s="106"/>
      <c r="H11" s="173"/>
      <c r="I11" s="90"/>
      <c r="J11" s="65"/>
      <c r="K11" s="66"/>
      <c r="L11" s="67"/>
      <c r="M11" s="68"/>
      <c r="N11" s="69"/>
      <c r="O11" s="70"/>
      <c r="P11" s="88"/>
      <c r="Q11" s="89"/>
      <c r="R11" s="90"/>
      <c r="S11" s="47"/>
      <c r="U11" s="78"/>
      <c r="V11" s="331" t="s">
        <v>400</v>
      </c>
      <c r="W11" s="332"/>
      <c r="X11" s="71">
        <v>309</v>
      </c>
      <c r="Y11" s="72"/>
    </row>
    <row r="12" spans="1:25" ht="16.5" customHeight="1" x14ac:dyDescent="0.2">
      <c r="A12" s="63">
        <v>1</v>
      </c>
      <c r="B12" s="63" t="s">
        <v>846</v>
      </c>
      <c r="C12" s="87" t="s">
        <v>3357</v>
      </c>
      <c r="D12" s="122"/>
      <c r="E12" s="106"/>
      <c r="F12" s="122"/>
      <c r="G12" s="106"/>
      <c r="H12" s="173"/>
      <c r="I12" s="90"/>
      <c r="J12" s="73"/>
      <c r="K12" s="74"/>
      <c r="L12" s="75"/>
      <c r="M12" s="68" t="s">
        <v>397</v>
      </c>
      <c r="N12" s="69" t="s">
        <v>398</v>
      </c>
      <c r="O12" s="70">
        <v>1</v>
      </c>
      <c r="P12" s="88"/>
      <c r="Q12" s="89"/>
      <c r="R12" s="90"/>
      <c r="S12" s="47"/>
      <c r="U12" s="78"/>
      <c r="V12" s="333"/>
      <c r="W12" s="334"/>
      <c r="X12" s="71">
        <v>309</v>
      </c>
      <c r="Y12" s="72"/>
    </row>
    <row r="13" spans="1:25" ht="16.5" customHeight="1" x14ac:dyDescent="0.2">
      <c r="A13" s="63">
        <v>1</v>
      </c>
      <c r="B13" s="63" t="s">
        <v>847</v>
      </c>
      <c r="C13" s="87" t="s">
        <v>3358</v>
      </c>
      <c r="D13" s="83"/>
      <c r="E13" s="106"/>
      <c r="F13" s="83"/>
      <c r="G13" s="106"/>
      <c r="H13" s="173"/>
      <c r="I13" s="90"/>
      <c r="J13" s="335" t="s">
        <v>399</v>
      </c>
      <c r="K13" s="66" t="s">
        <v>398</v>
      </c>
      <c r="L13" s="67">
        <v>0.7</v>
      </c>
      <c r="M13" s="68"/>
      <c r="N13" s="69"/>
      <c r="O13" s="70"/>
      <c r="P13" s="88"/>
      <c r="Q13" s="89"/>
      <c r="R13" s="90"/>
      <c r="S13" s="47"/>
      <c r="U13" s="78"/>
      <c r="V13" s="333"/>
      <c r="W13" s="334"/>
      <c r="X13" s="71">
        <v>216</v>
      </c>
      <c r="Y13" s="72"/>
    </row>
    <row r="14" spans="1:25" ht="16.5" customHeight="1" x14ac:dyDescent="0.2">
      <c r="A14" s="63">
        <v>1</v>
      </c>
      <c r="B14" s="63" t="s">
        <v>848</v>
      </c>
      <c r="C14" s="87" t="s">
        <v>3359</v>
      </c>
      <c r="D14" s="83"/>
      <c r="E14" s="106"/>
      <c r="F14" s="83"/>
      <c r="G14" s="106"/>
      <c r="H14" s="173"/>
      <c r="I14" s="90"/>
      <c r="J14" s="336"/>
      <c r="K14" s="74"/>
      <c r="L14" s="75"/>
      <c r="M14" s="68" t="s">
        <v>397</v>
      </c>
      <c r="N14" s="69" t="s">
        <v>398</v>
      </c>
      <c r="O14" s="70">
        <v>1</v>
      </c>
      <c r="P14" s="88"/>
      <c r="Q14" s="89"/>
      <c r="R14" s="90"/>
      <c r="S14" s="47"/>
      <c r="U14" s="78"/>
      <c r="V14" s="76" t="s">
        <v>398</v>
      </c>
      <c r="W14" s="75">
        <v>0.7</v>
      </c>
      <c r="X14" s="71">
        <v>216</v>
      </c>
      <c r="Y14" s="72"/>
    </row>
    <row r="15" spans="1:25" ht="16.5" customHeight="1" x14ac:dyDescent="0.2">
      <c r="A15" s="53">
        <v>1</v>
      </c>
      <c r="B15" s="53">
        <v>3427</v>
      </c>
      <c r="C15" s="85" t="s">
        <v>3360</v>
      </c>
      <c r="D15" s="83"/>
      <c r="E15" s="106"/>
      <c r="F15" s="325" t="s">
        <v>505</v>
      </c>
      <c r="G15" s="326"/>
      <c r="H15" s="83"/>
      <c r="I15" s="78"/>
      <c r="J15" s="77"/>
      <c r="K15" s="61"/>
      <c r="L15" s="62"/>
      <c r="M15" s="56"/>
      <c r="N15" s="57"/>
      <c r="O15" s="58"/>
      <c r="P15" s="47"/>
      <c r="R15" s="78"/>
      <c r="S15" s="47"/>
      <c r="U15" s="78"/>
      <c r="V15" s="77"/>
      <c r="W15" s="61"/>
      <c r="X15" s="59">
        <v>670</v>
      </c>
      <c r="Y15" s="60"/>
    </row>
    <row r="16" spans="1:25" ht="16.5" customHeight="1" x14ac:dyDescent="0.2">
      <c r="A16" s="53">
        <v>1</v>
      </c>
      <c r="B16" s="53">
        <v>3428</v>
      </c>
      <c r="C16" s="85" t="s">
        <v>3361</v>
      </c>
      <c r="D16" s="83"/>
      <c r="E16" s="106"/>
      <c r="F16" s="327"/>
      <c r="G16" s="328"/>
      <c r="H16" s="83"/>
      <c r="I16" s="78"/>
      <c r="J16" s="55"/>
      <c r="K16" s="49"/>
      <c r="L16" s="50"/>
      <c r="M16" s="56" t="s">
        <v>397</v>
      </c>
      <c r="N16" s="57" t="s">
        <v>398</v>
      </c>
      <c r="O16" s="58">
        <v>1</v>
      </c>
      <c r="P16" s="47"/>
      <c r="R16" s="78"/>
      <c r="S16" s="47"/>
      <c r="U16" s="78"/>
      <c r="V16" s="47"/>
      <c r="X16" s="59">
        <v>670</v>
      </c>
      <c r="Y16" s="60"/>
    </row>
    <row r="17" spans="1:25" ht="16.5" customHeight="1" x14ac:dyDescent="0.2">
      <c r="A17" s="53">
        <v>1</v>
      </c>
      <c r="B17" s="53">
        <v>3429</v>
      </c>
      <c r="C17" s="85" t="s">
        <v>3362</v>
      </c>
      <c r="D17" s="83"/>
      <c r="E17" s="106"/>
      <c r="F17" s="327"/>
      <c r="G17" s="328"/>
      <c r="H17" s="83"/>
      <c r="I17" s="78"/>
      <c r="J17" s="329" t="s">
        <v>399</v>
      </c>
      <c r="K17" s="61" t="s">
        <v>398</v>
      </c>
      <c r="L17" s="62">
        <v>0.7</v>
      </c>
      <c r="M17" s="56"/>
      <c r="N17" s="57"/>
      <c r="O17" s="58"/>
      <c r="P17" s="47"/>
      <c r="R17" s="78"/>
      <c r="S17" s="47"/>
      <c r="U17" s="78"/>
      <c r="V17" s="47"/>
      <c r="X17" s="59">
        <v>469</v>
      </c>
      <c r="Y17" s="60"/>
    </row>
    <row r="18" spans="1:25" ht="16.5" customHeight="1" x14ac:dyDescent="0.2">
      <c r="A18" s="53">
        <v>1</v>
      </c>
      <c r="B18" s="53">
        <v>3430</v>
      </c>
      <c r="C18" s="85" t="s">
        <v>3363</v>
      </c>
      <c r="D18" s="83"/>
      <c r="E18" s="106"/>
      <c r="F18" s="108">
        <v>331</v>
      </c>
      <c r="G18" s="25" t="s">
        <v>394</v>
      </c>
      <c r="H18" s="83"/>
      <c r="I18" s="78"/>
      <c r="J18" s="330"/>
      <c r="K18" s="49"/>
      <c r="L18" s="50"/>
      <c r="M18" s="56" t="s">
        <v>397</v>
      </c>
      <c r="N18" s="57" t="s">
        <v>398</v>
      </c>
      <c r="O18" s="58">
        <v>1</v>
      </c>
      <c r="P18" s="47"/>
      <c r="R18" s="78"/>
      <c r="S18" s="47"/>
      <c r="U18" s="78"/>
      <c r="V18" s="55"/>
      <c r="W18" s="49"/>
      <c r="X18" s="59">
        <v>469</v>
      </c>
      <c r="Y18" s="60"/>
    </row>
    <row r="19" spans="1:25" ht="16.5" customHeight="1" x14ac:dyDescent="0.2">
      <c r="A19" s="63">
        <v>1</v>
      </c>
      <c r="B19" s="63" t="s">
        <v>849</v>
      </c>
      <c r="C19" s="87" t="s">
        <v>3364</v>
      </c>
      <c r="D19" s="83"/>
      <c r="E19" s="106"/>
      <c r="F19" s="107"/>
      <c r="G19" s="106"/>
      <c r="H19" s="173"/>
      <c r="I19" s="90"/>
      <c r="J19" s="65"/>
      <c r="K19" s="66"/>
      <c r="L19" s="67"/>
      <c r="M19" s="68"/>
      <c r="N19" s="69"/>
      <c r="O19" s="70"/>
      <c r="P19" s="88"/>
      <c r="Q19" s="89"/>
      <c r="R19" s="90"/>
      <c r="S19" s="47"/>
      <c r="U19" s="78"/>
      <c r="V19" s="331" t="s">
        <v>400</v>
      </c>
      <c r="W19" s="332"/>
      <c r="X19" s="71">
        <v>469</v>
      </c>
      <c r="Y19" s="72"/>
    </row>
    <row r="20" spans="1:25" ht="16.5" customHeight="1" x14ac:dyDescent="0.2">
      <c r="A20" s="63">
        <v>1</v>
      </c>
      <c r="B20" s="63" t="s">
        <v>850</v>
      </c>
      <c r="C20" s="87" t="s">
        <v>3365</v>
      </c>
      <c r="D20" s="83"/>
      <c r="E20" s="106"/>
      <c r="F20" s="107"/>
      <c r="G20" s="106"/>
      <c r="H20" s="173"/>
      <c r="I20" s="90"/>
      <c r="J20" s="73"/>
      <c r="K20" s="74"/>
      <c r="L20" s="75"/>
      <c r="M20" s="68" t="s">
        <v>397</v>
      </c>
      <c r="N20" s="69" t="s">
        <v>398</v>
      </c>
      <c r="O20" s="70">
        <v>1</v>
      </c>
      <c r="P20" s="88"/>
      <c r="Q20" s="89"/>
      <c r="R20" s="90"/>
      <c r="S20" s="47"/>
      <c r="U20" s="78"/>
      <c r="V20" s="333"/>
      <c r="W20" s="334"/>
      <c r="X20" s="71">
        <v>469</v>
      </c>
      <c r="Y20" s="72"/>
    </row>
    <row r="21" spans="1:25" ht="16.5" customHeight="1" x14ac:dyDescent="0.2">
      <c r="A21" s="63">
        <v>1</v>
      </c>
      <c r="B21" s="63" t="s">
        <v>851</v>
      </c>
      <c r="C21" s="87" t="s">
        <v>3366</v>
      </c>
      <c r="D21" s="83"/>
      <c r="E21" s="106"/>
      <c r="F21" s="83"/>
      <c r="G21" s="106"/>
      <c r="H21" s="173"/>
      <c r="I21" s="90"/>
      <c r="J21" s="335" t="s">
        <v>399</v>
      </c>
      <c r="K21" s="66" t="s">
        <v>398</v>
      </c>
      <c r="L21" s="67">
        <v>0.7</v>
      </c>
      <c r="M21" s="68"/>
      <c r="N21" s="69"/>
      <c r="O21" s="70"/>
      <c r="P21" s="88"/>
      <c r="Q21" s="89"/>
      <c r="R21" s="90"/>
      <c r="S21" s="47"/>
      <c r="U21" s="78"/>
      <c r="V21" s="333"/>
      <c r="W21" s="334"/>
      <c r="X21" s="71">
        <v>328</v>
      </c>
      <c r="Y21" s="72"/>
    </row>
    <row r="22" spans="1:25" ht="16.5" customHeight="1" x14ac:dyDescent="0.2">
      <c r="A22" s="63">
        <v>1</v>
      </c>
      <c r="B22" s="63" t="s">
        <v>852</v>
      </c>
      <c r="C22" s="87" t="s">
        <v>3367</v>
      </c>
      <c r="D22" s="83"/>
      <c r="E22" s="106"/>
      <c r="F22" s="83"/>
      <c r="G22" s="106"/>
      <c r="H22" s="173"/>
      <c r="I22" s="90"/>
      <c r="J22" s="336"/>
      <c r="K22" s="74"/>
      <c r="L22" s="75"/>
      <c r="M22" s="68" t="s">
        <v>397</v>
      </c>
      <c r="N22" s="69" t="s">
        <v>398</v>
      </c>
      <c r="O22" s="70">
        <v>1</v>
      </c>
      <c r="P22" s="88"/>
      <c r="Q22" s="89"/>
      <c r="R22" s="90"/>
      <c r="S22" s="47"/>
      <c r="U22" s="78"/>
      <c r="V22" s="76" t="s">
        <v>398</v>
      </c>
      <c r="W22" s="75">
        <v>0.7</v>
      </c>
      <c r="X22" s="71">
        <v>328</v>
      </c>
      <c r="Y22" s="72"/>
    </row>
    <row r="23" spans="1:25" ht="16.5" customHeight="1" x14ac:dyDescent="0.2">
      <c r="A23" s="53">
        <v>1</v>
      </c>
      <c r="B23" s="53">
        <v>3431</v>
      </c>
      <c r="C23" s="85" t="s">
        <v>3368</v>
      </c>
      <c r="D23" s="83"/>
      <c r="E23" s="106"/>
      <c r="F23" s="325" t="s">
        <v>506</v>
      </c>
      <c r="G23" s="326"/>
      <c r="H23" s="83"/>
      <c r="I23" s="78"/>
      <c r="J23" s="77"/>
      <c r="K23" s="61"/>
      <c r="L23" s="62"/>
      <c r="M23" s="56"/>
      <c r="N23" s="57"/>
      <c r="O23" s="58"/>
      <c r="P23" s="47"/>
      <c r="R23" s="78"/>
      <c r="S23" s="47"/>
      <c r="U23" s="78"/>
      <c r="V23" s="77"/>
      <c r="W23" s="61"/>
      <c r="X23" s="59">
        <v>772</v>
      </c>
      <c r="Y23" s="60"/>
    </row>
    <row r="24" spans="1:25" ht="16.5" customHeight="1" x14ac:dyDescent="0.2">
      <c r="A24" s="53">
        <v>1</v>
      </c>
      <c r="B24" s="53">
        <v>3432</v>
      </c>
      <c r="C24" s="85" t="s">
        <v>3369</v>
      </c>
      <c r="D24" s="83"/>
      <c r="E24" s="106"/>
      <c r="F24" s="327"/>
      <c r="G24" s="328"/>
      <c r="H24" s="83"/>
      <c r="I24" s="78"/>
      <c r="J24" s="55"/>
      <c r="K24" s="49"/>
      <c r="L24" s="50"/>
      <c r="M24" s="56" t="s">
        <v>397</v>
      </c>
      <c r="N24" s="57" t="s">
        <v>398</v>
      </c>
      <c r="O24" s="58">
        <v>1</v>
      </c>
      <c r="P24" s="47"/>
      <c r="R24" s="78"/>
      <c r="S24" s="47"/>
      <c r="U24" s="78"/>
      <c r="V24" s="47"/>
      <c r="X24" s="59">
        <v>772</v>
      </c>
      <c r="Y24" s="60"/>
    </row>
    <row r="25" spans="1:25" ht="16.5" customHeight="1" x14ac:dyDescent="0.2">
      <c r="A25" s="53">
        <v>1</v>
      </c>
      <c r="B25" s="53">
        <v>3433</v>
      </c>
      <c r="C25" s="85" t="s">
        <v>3370</v>
      </c>
      <c r="D25" s="83"/>
      <c r="E25" s="106"/>
      <c r="F25" s="327"/>
      <c r="G25" s="328"/>
      <c r="H25" s="83"/>
      <c r="I25" s="78"/>
      <c r="J25" s="329" t="s">
        <v>399</v>
      </c>
      <c r="K25" s="61" t="s">
        <v>398</v>
      </c>
      <c r="L25" s="62">
        <v>0.7</v>
      </c>
      <c r="M25" s="56"/>
      <c r="N25" s="57"/>
      <c r="O25" s="58"/>
      <c r="P25" s="47"/>
      <c r="R25" s="78"/>
      <c r="S25" s="47"/>
      <c r="U25" s="78"/>
      <c r="V25" s="47"/>
      <c r="X25" s="59">
        <v>540</v>
      </c>
      <c r="Y25" s="60"/>
    </row>
    <row r="26" spans="1:25" ht="16.5" customHeight="1" x14ac:dyDescent="0.2">
      <c r="A26" s="53">
        <v>1</v>
      </c>
      <c r="B26" s="53">
        <v>3434</v>
      </c>
      <c r="C26" s="85" t="s">
        <v>3371</v>
      </c>
      <c r="D26" s="83"/>
      <c r="E26" s="106"/>
      <c r="F26" s="108">
        <v>413</v>
      </c>
      <c r="G26" s="25" t="s">
        <v>394</v>
      </c>
      <c r="H26" s="83"/>
      <c r="I26" s="78"/>
      <c r="J26" s="330"/>
      <c r="K26" s="49"/>
      <c r="L26" s="50"/>
      <c r="M26" s="56" t="s">
        <v>397</v>
      </c>
      <c r="N26" s="57" t="s">
        <v>398</v>
      </c>
      <c r="O26" s="58">
        <v>1</v>
      </c>
      <c r="P26" s="47"/>
      <c r="R26" s="78"/>
      <c r="S26" s="47"/>
      <c r="U26" s="78"/>
      <c r="V26" s="55"/>
      <c r="W26" s="49"/>
      <c r="X26" s="59">
        <v>540</v>
      </c>
      <c r="Y26" s="60"/>
    </row>
    <row r="27" spans="1:25" ht="16.5" customHeight="1" x14ac:dyDescent="0.2">
      <c r="A27" s="63">
        <v>1</v>
      </c>
      <c r="B27" s="63" t="s">
        <v>853</v>
      </c>
      <c r="C27" s="87" t="s">
        <v>3372</v>
      </c>
      <c r="D27" s="83"/>
      <c r="E27" s="106"/>
      <c r="F27" s="122"/>
      <c r="G27" s="106"/>
      <c r="H27" s="173"/>
      <c r="I27" s="90"/>
      <c r="J27" s="65"/>
      <c r="K27" s="66"/>
      <c r="L27" s="67"/>
      <c r="M27" s="68"/>
      <c r="N27" s="69"/>
      <c r="O27" s="70"/>
      <c r="P27" s="88"/>
      <c r="Q27" s="89"/>
      <c r="R27" s="90"/>
      <c r="S27" s="47"/>
      <c r="U27" s="78"/>
      <c r="V27" s="331" t="s">
        <v>400</v>
      </c>
      <c r="W27" s="332"/>
      <c r="X27" s="71">
        <v>540</v>
      </c>
      <c r="Y27" s="72"/>
    </row>
    <row r="28" spans="1:25" ht="16.5" customHeight="1" x14ac:dyDescent="0.2">
      <c r="A28" s="63">
        <v>1</v>
      </c>
      <c r="B28" s="63" t="s">
        <v>854</v>
      </c>
      <c r="C28" s="87" t="s">
        <v>3373</v>
      </c>
      <c r="D28" s="83"/>
      <c r="E28" s="106"/>
      <c r="F28" s="122"/>
      <c r="G28" s="106"/>
      <c r="H28" s="173"/>
      <c r="I28" s="90"/>
      <c r="J28" s="73"/>
      <c r="K28" s="74"/>
      <c r="L28" s="75"/>
      <c r="M28" s="68" t="s">
        <v>397</v>
      </c>
      <c r="N28" s="69" t="s">
        <v>398</v>
      </c>
      <c r="O28" s="70">
        <v>1</v>
      </c>
      <c r="P28" s="88"/>
      <c r="Q28" s="89"/>
      <c r="R28" s="90"/>
      <c r="S28" s="47"/>
      <c r="U28" s="78"/>
      <c r="V28" s="333"/>
      <c r="W28" s="334"/>
      <c r="X28" s="71">
        <v>540</v>
      </c>
      <c r="Y28" s="72"/>
    </row>
    <row r="29" spans="1:25" ht="16.5" customHeight="1" x14ac:dyDescent="0.2">
      <c r="A29" s="63">
        <v>1</v>
      </c>
      <c r="B29" s="63" t="s">
        <v>855</v>
      </c>
      <c r="C29" s="87" t="s">
        <v>3374</v>
      </c>
      <c r="D29" s="83"/>
      <c r="E29" s="106"/>
      <c r="F29" s="83"/>
      <c r="G29" s="106"/>
      <c r="H29" s="173"/>
      <c r="I29" s="90"/>
      <c r="J29" s="335" t="s">
        <v>399</v>
      </c>
      <c r="K29" s="66" t="s">
        <v>398</v>
      </c>
      <c r="L29" s="67">
        <v>0.7</v>
      </c>
      <c r="M29" s="68"/>
      <c r="N29" s="69"/>
      <c r="O29" s="70"/>
      <c r="P29" s="88"/>
      <c r="Q29" s="89"/>
      <c r="R29" s="90"/>
      <c r="S29" s="47"/>
      <c r="U29" s="78"/>
      <c r="V29" s="333"/>
      <c r="W29" s="334"/>
      <c r="X29" s="71">
        <v>378</v>
      </c>
      <c r="Y29" s="72"/>
    </row>
    <row r="30" spans="1:25" ht="16.5" customHeight="1" x14ac:dyDescent="0.2">
      <c r="A30" s="63">
        <v>1</v>
      </c>
      <c r="B30" s="63" t="s">
        <v>856</v>
      </c>
      <c r="C30" s="87" t="s">
        <v>3375</v>
      </c>
      <c r="D30" s="83"/>
      <c r="E30" s="106"/>
      <c r="F30" s="83"/>
      <c r="G30" s="106"/>
      <c r="H30" s="173"/>
      <c r="I30" s="90"/>
      <c r="J30" s="336"/>
      <c r="K30" s="74"/>
      <c r="L30" s="75"/>
      <c r="M30" s="68" t="s">
        <v>397</v>
      </c>
      <c r="N30" s="69" t="s">
        <v>398</v>
      </c>
      <c r="O30" s="70">
        <v>1</v>
      </c>
      <c r="P30" s="88"/>
      <c r="Q30" s="89"/>
      <c r="R30" s="90"/>
      <c r="S30" s="47"/>
      <c r="U30" s="78"/>
      <c r="V30" s="76" t="s">
        <v>398</v>
      </c>
      <c r="W30" s="75">
        <v>0.7</v>
      </c>
      <c r="X30" s="71">
        <v>378</v>
      </c>
      <c r="Y30" s="72"/>
    </row>
    <row r="31" spans="1:25" ht="16.5" customHeight="1" x14ac:dyDescent="0.2">
      <c r="A31" s="53">
        <v>1</v>
      </c>
      <c r="B31" s="53">
        <v>3435</v>
      </c>
      <c r="C31" s="85" t="s">
        <v>3376</v>
      </c>
      <c r="D31" s="83"/>
      <c r="E31" s="106"/>
      <c r="F31" s="325" t="s">
        <v>507</v>
      </c>
      <c r="G31" s="326"/>
      <c r="H31" s="83"/>
      <c r="I31" s="78"/>
      <c r="J31" s="77"/>
      <c r="K31" s="61"/>
      <c r="L31" s="62"/>
      <c r="M31" s="56"/>
      <c r="N31" s="57"/>
      <c r="O31" s="58"/>
      <c r="P31" s="47"/>
      <c r="R31" s="78"/>
      <c r="S31" s="47"/>
      <c r="U31" s="78"/>
      <c r="V31" s="77"/>
      <c r="W31" s="61"/>
      <c r="X31" s="59">
        <v>879</v>
      </c>
      <c r="Y31" s="60"/>
    </row>
    <row r="32" spans="1:25" ht="16.5" customHeight="1" x14ac:dyDescent="0.2">
      <c r="A32" s="53">
        <v>1</v>
      </c>
      <c r="B32" s="53">
        <v>3436</v>
      </c>
      <c r="C32" s="85" t="s">
        <v>3377</v>
      </c>
      <c r="D32" s="83"/>
      <c r="E32" s="106"/>
      <c r="F32" s="327"/>
      <c r="G32" s="328"/>
      <c r="H32" s="83"/>
      <c r="I32" s="78"/>
      <c r="J32" s="55"/>
      <c r="K32" s="49"/>
      <c r="L32" s="50"/>
      <c r="M32" s="56" t="s">
        <v>397</v>
      </c>
      <c r="N32" s="57" t="s">
        <v>398</v>
      </c>
      <c r="O32" s="58">
        <v>1</v>
      </c>
      <c r="P32" s="47"/>
      <c r="R32" s="78"/>
      <c r="S32" s="47"/>
      <c r="U32" s="78"/>
      <c r="V32" s="47"/>
      <c r="X32" s="59">
        <v>879</v>
      </c>
      <c r="Y32" s="60"/>
    </row>
    <row r="33" spans="1:25" ht="16.5" customHeight="1" x14ac:dyDescent="0.2">
      <c r="A33" s="53">
        <v>1</v>
      </c>
      <c r="B33" s="53">
        <v>3437</v>
      </c>
      <c r="C33" s="85" t="s">
        <v>3378</v>
      </c>
      <c r="D33" s="83"/>
      <c r="E33" s="106"/>
      <c r="F33" s="327"/>
      <c r="G33" s="328"/>
      <c r="H33" s="83"/>
      <c r="I33" s="78"/>
      <c r="J33" s="329" t="s">
        <v>399</v>
      </c>
      <c r="K33" s="61" t="s">
        <v>398</v>
      </c>
      <c r="L33" s="62">
        <v>0.7</v>
      </c>
      <c r="M33" s="56"/>
      <c r="N33" s="57"/>
      <c r="O33" s="58"/>
      <c r="P33" s="47"/>
      <c r="R33" s="78"/>
      <c r="S33" s="47"/>
      <c r="U33" s="78"/>
      <c r="V33" s="47"/>
      <c r="X33" s="59">
        <v>615</v>
      </c>
      <c r="Y33" s="60"/>
    </row>
    <row r="34" spans="1:25" ht="16.5" customHeight="1" x14ac:dyDescent="0.2">
      <c r="A34" s="53">
        <v>1</v>
      </c>
      <c r="B34" s="53">
        <v>3438</v>
      </c>
      <c r="C34" s="85" t="s">
        <v>3379</v>
      </c>
      <c r="D34" s="83"/>
      <c r="E34" s="106"/>
      <c r="F34" s="108">
        <v>498</v>
      </c>
      <c r="G34" s="25" t="s">
        <v>394</v>
      </c>
      <c r="H34" s="83"/>
      <c r="I34" s="78"/>
      <c r="J34" s="330"/>
      <c r="K34" s="49"/>
      <c r="L34" s="50"/>
      <c r="M34" s="56" t="s">
        <v>397</v>
      </c>
      <c r="N34" s="57" t="s">
        <v>398</v>
      </c>
      <c r="O34" s="58">
        <v>1</v>
      </c>
      <c r="P34" s="47"/>
      <c r="R34" s="78"/>
      <c r="S34" s="47"/>
      <c r="U34" s="78"/>
      <c r="V34" s="55"/>
      <c r="W34" s="49"/>
      <c r="X34" s="59">
        <v>615</v>
      </c>
      <c r="Y34" s="60"/>
    </row>
    <row r="35" spans="1:25" ht="16.5" customHeight="1" x14ac:dyDescent="0.2">
      <c r="A35" s="63">
        <v>1</v>
      </c>
      <c r="B35" s="63" t="s">
        <v>857</v>
      </c>
      <c r="C35" s="87" t="s">
        <v>3380</v>
      </c>
      <c r="D35" s="83"/>
      <c r="E35" s="106"/>
      <c r="F35" s="122"/>
      <c r="G35" s="106"/>
      <c r="H35" s="173"/>
      <c r="I35" s="90"/>
      <c r="J35" s="65"/>
      <c r="K35" s="66"/>
      <c r="L35" s="67"/>
      <c r="M35" s="68"/>
      <c r="N35" s="69"/>
      <c r="O35" s="70"/>
      <c r="P35" s="88"/>
      <c r="Q35" s="89"/>
      <c r="R35" s="90"/>
      <c r="S35" s="47"/>
      <c r="U35" s="78"/>
      <c r="V35" s="331" t="s">
        <v>400</v>
      </c>
      <c r="W35" s="332"/>
      <c r="X35" s="71">
        <v>615</v>
      </c>
      <c r="Y35" s="72"/>
    </row>
    <row r="36" spans="1:25" ht="16.5" customHeight="1" x14ac:dyDescent="0.2">
      <c r="A36" s="63">
        <v>1</v>
      </c>
      <c r="B36" s="63" t="s">
        <v>858</v>
      </c>
      <c r="C36" s="87" t="s">
        <v>3381</v>
      </c>
      <c r="D36" s="83"/>
      <c r="E36" s="106"/>
      <c r="F36" s="122"/>
      <c r="G36" s="106"/>
      <c r="H36" s="173"/>
      <c r="I36" s="90"/>
      <c r="J36" s="73"/>
      <c r="K36" s="74"/>
      <c r="L36" s="75"/>
      <c r="M36" s="68" t="s">
        <v>397</v>
      </c>
      <c r="N36" s="69" t="s">
        <v>398</v>
      </c>
      <c r="O36" s="70">
        <v>1</v>
      </c>
      <c r="P36" s="88"/>
      <c r="Q36" s="89"/>
      <c r="R36" s="90"/>
      <c r="S36" s="47"/>
      <c r="U36" s="78"/>
      <c r="V36" s="333"/>
      <c r="W36" s="334"/>
      <c r="X36" s="71">
        <v>615</v>
      </c>
      <c r="Y36" s="72"/>
    </row>
    <row r="37" spans="1:25" ht="16.5" customHeight="1" x14ac:dyDescent="0.2">
      <c r="A37" s="63">
        <v>1</v>
      </c>
      <c r="B37" s="63" t="s">
        <v>859</v>
      </c>
      <c r="C37" s="87" t="s">
        <v>3382</v>
      </c>
      <c r="D37" s="83"/>
      <c r="E37" s="106"/>
      <c r="F37" s="83"/>
      <c r="G37" s="106"/>
      <c r="H37" s="173"/>
      <c r="I37" s="90"/>
      <c r="J37" s="335" t="s">
        <v>399</v>
      </c>
      <c r="K37" s="66" t="s">
        <v>398</v>
      </c>
      <c r="L37" s="67">
        <v>0.7</v>
      </c>
      <c r="M37" s="68"/>
      <c r="N37" s="69"/>
      <c r="O37" s="70"/>
      <c r="P37" s="88"/>
      <c r="Q37" s="89"/>
      <c r="R37" s="90"/>
      <c r="S37" s="47"/>
      <c r="U37" s="78"/>
      <c r="V37" s="333"/>
      <c r="W37" s="334"/>
      <c r="X37" s="71">
        <v>430</v>
      </c>
      <c r="Y37" s="72"/>
    </row>
    <row r="38" spans="1:25" ht="16.5" customHeight="1" x14ac:dyDescent="0.2">
      <c r="A38" s="63">
        <v>1</v>
      </c>
      <c r="B38" s="63" t="s">
        <v>860</v>
      </c>
      <c r="C38" s="87" t="s">
        <v>3383</v>
      </c>
      <c r="D38" s="83"/>
      <c r="E38" s="112"/>
      <c r="F38" s="83"/>
      <c r="G38" s="106"/>
      <c r="H38" s="173"/>
      <c r="I38" s="90"/>
      <c r="J38" s="336"/>
      <c r="K38" s="74"/>
      <c r="L38" s="75"/>
      <c r="M38" s="68" t="s">
        <v>397</v>
      </c>
      <c r="N38" s="69" t="s">
        <v>398</v>
      </c>
      <c r="O38" s="70">
        <v>1</v>
      </c>
      <c r="P38" s="88"/>
      <c r="Q38" s="89"/>
      <c r="R38" s="90"/>
      <c r="S38" s="47"/>
      <c r="U38" s="78"/>
      <c r="V38" s="76" t="s">
        <v>398</v>
      </c>
      <c r="W38" s="75">
        <v>0.7</v>
      </c>
      <c r="X38" s="71">
        <v>430</v>
      </c>
      <c r="Y38" s="72"/>
    </row>
    <row r="39" spans="1:25" ht="16.5" customHeight="1" x14ac:dyDescent="0.2">
      <c r="A39" s="53">
        <v>1</v>
      </c>
      <c r="B39" s="53">
        <v>3439</v>
      </c>
      <c r="C39" s="85" t="s">
        <v>3384</v>
      </c>
      <c r="D39" s="133"/>
      <c r="E39" s="111"/>
      <c r="F39" s="325" t="s">
        <v>861</v>
      </c>
      <c r="G39" s="326"/>
      <c r="H39" s="83"/>
      <c r="I39" s="78"/>
      <c r="J39" s="77"/>
      <c r="K39" s="61"/>
      <c r="L39" s="62"/>
      <c r="M39" s="56"/>
      <c r="N39" s="57"/>
      <c r="O39" s="58"/>
      <c r="P39" s="47"/>
      <c r="R39" s="78"/>
      <c r="S39" s="47"/>
      <c r="U39" s="78"/>
      <c r="V39" s="77"/>
      <c r="W39" s="61"/>
      <c r="X39" s="59">
        <v>982</v>
      </c>
      <c r="Y39" s="60"/>
    </row>
    <row r="40" spans="1:25" ht="16.5" customHeight="1" x14ac:dyDescent="0.2">
      <c r="A40" s="53">
        <v>1</v>
      </c>
      <c r="B40" s="53">
        <v>3440</v>
      </c>
      <c r="C40" s="85" t="s">
        <v>3385</v>
      </c>
      <c r="D40" s="133"/>
      <c r="E40" s="111"/>
      <c r="F40" s="327"/>
      <c r="G40" s="328"/>
      <c r="H40" s="83"/>
      <c r="I40" s="78"/>
      <c r="J40" s="55"/>
      <c r="K40" s="49"/>
      <c r="L40" s="50"/>
      <c r="M40" s="56" t="s">
        <v>397</v>
      </c>
      <c r="N40" s="57" t="s">
        <v>398</v>
      </c>
      <c r="O40" s="58">
        <v>1</v>
      </c>
      <c r="P40" s="47"/>
      <c r="R40" s="78"/>
      <c r="S40" s="47"/>
      <c r="U40" s="78"/>
      <c r="V40" s="47"/>
      <c r="X40" s="59">
        <v>982</v>
      </c>
      <c r="Y40" s="60"/>
    </row>
    <row r="41" spans="1:25" ht="16.5" customHeight="1" x14ac:dyDescent="0.2">
      <c r="A41" s="53">
        <v>1</v>
      </c>
      <c r="B41" s="53">
        <v>3441</v>
      </c>
      <c r="C41" s="85" t="s">
        <v>3386</v>
      </c>
      <c r="D41" s="133"/>
      <c r="E41" s="111"/>
      <c r="F41" s="327"/>
      <c r="G41" s="328"/>
      <c r="H41" s="83"/>
      <c r="I41" s="78"/>
      <c r="J41" s="329" t="s">
        <v>399</v>
      </c>
      <c r="K41" s="61" t="s">
        <v>398</v>
      </c>
      <c r="L41" s="62">
        <v>0.7</v>
      </c>
      <c r="M41" s="56"/>
      <c r="N41" s="57"/>
      <c r="O41" s="58"/>
      <c r="P41" s="47"/>
      <c r="R41" s="78"/>
      <c r="S41" s="47"/>
      <c r="U41" s="78"/>
      <c r="V41" s="47"/>
      <c r="X41" s="59">
        <v>688</v>
      </c>
      <c r="Y41" s="60"/>
    </row>
    <row r="42" spans="1:25" ht="16.5" customHeight="1" x14ac:dyDescent="0.2">
      <c r="A42" s="53">
        <v>1</v>
      </c>
      <c r="B42" s="53">
        <v>3442</v>
      </c>
      <c r="C42" s="85" t="s">
        <v>3387</v>
      </c>
      <c r="D42" s="141"/>
      <c r="E42" s="78"/>
      <c r="F42" s="108">
        <v>581</v>
      </c>
      <c r="G42" s="25" t="s">
        <v>394</v>
      </c>
      <c r="H42" s="83"/>
      <c r="I42" s="78"/>
      <c r="J42" s="330"/>
      <c r="K42" s="49"/>
      <c r="L42" s="50"/>
      <c r="M42" s="56" t="s">
        <v>397</v>
      </c>
      <c r="N42" s="57" t="s">
        <v>398</v>
      </c>
      <c r="O42" s="58">
        <v>1</v>
      </c>
      <c r="P42" s="47"/>
      <c r="R42" s="78"/>
      <c r="S42" s="47"/>
      <c r="U42" s="78"/>
      <c r="V42" s="55"/>
      <c r="W42" s="49"/>
      <c r="X42" s="59">
        <v>688</v>
      </c>
      <c r="Y42" s="60"/>
    </row>
    <row r="43" spans="1:25" ht="16.5" customHeight="1" x14ac:dyDescent="0.2">
      <c r="A43" s="63">
        <v>1</v>
      </c>
      <c r="B43" s="63" t="s">
        <v>862</v>
      </c>
      <c r="C43" s="87" t="s">
        <v>3388</v>
      </c>
      <c r="D43" s="83"/>
      <c r="E43" s="106"/>
      <c r="F43" s="122"/>
      <c r="G43" s="106"/>
      <c r="H43" s="173"/>
      <c r="I43" s="90"/>
      <c r="J43" s="65"/>
      <c r="K43" s="66"/>
      <c r="L43" s="67"/>
      <c r="M43" s="68"/>
      <c r="N43" s="69"/>
      <c r="O43" s="70"/>
      <c r="P43" s="88"/>
      <c r="Q43" s="89"/>
      <c r="R43" s="90"/>
      <c r="S43" s="47"/>
      <c r="U43" s="78"/>
      <c r="V43" s="331" t="s">
        <v>400</v>
      </c>
      <c r="W43" s="332"/>
      <c r="X43" s="71">
        <v>687</v>
      </c>
      <c r="Y43" s="72"/>
    </row>
    <row r="44" spans="1:25" ht="16.5" customHeight="1" x14ac:dyDescent="0.2">
      <c r="A44" s="63">
        <v>1</v>
      </c>
      <c r="B44" s="63" t="s">
        <v>863</v>
      </c>
      <c r="C44" s="87" t="s">
        <v>3389</v>
      </c>
      <c r="D44" s="83"/>
      <c r="E44" s="106"/>
      <c r="F44" s="122"/>
      <c r="G44" s="106"/>
      <c r="H44" s="173"/>
      <c r="I44" s="90"/>
      <c r="J44" s="73"/>
      <c r="K44" s="74"/>
      <c r="L44" s="75"/>
      <c r="M44" s="68" t="s">
        <v>397</v>
      </c>
      <c r="N44" s="69" t="s">
        <v>398</v>
      </c>
      <c r="O44" s="70">
        <v>1</v>
      </c>
      <c r="P44" s="88"/>
      <c r="Q44" s="89"/>
      <c r="R44" s="90"/>
      <c r="S44" s="47"/>
      <c r="U44" s="78"/>
      <c r="V44" s="333"/>
      <c r="W44" s="334"/>
      <c r="X44" s="71">
        <v>687</v>
      </c>
      <c r="Y44" s="72"/>
    </row>
    <row r="45" spans="1:25" ht="16.5" customHeight="1" x14ac:dyDescent="0.2">
      <c r="A45" s="63">
        <v>1</v>
      </c>
      <c r="B45" s="63" t="s">
        <v>864</v>
      </c>
      <c r="C45" s="87" t="s">
        <v>3390</v>
      </c>
      <c r="D45" s="83"/>
      <c r="E45" s="106"/>
      <c r="F45" s="83"/>
      <c r="G45" s="106"/>
      <c r="H45" s="173"/>
      <c r="I45" s="90"/>
      <c r="J45" s="335" t="s">
        <v>399</v>
      </c>
      <c r="K45" s="66" t="s">
        <v>398</v>
      </c>
      <c r="L45" s="67">
        <v>0.7</v>
      </c>
      <c r="M45" s="68"/>
      <c r="N45" s="69"/>
      <c r="O45" s="70"/>
      <c r="P45" s="88"/>
      <c r="Q45" s="89"/>
      <c r="R45" s="90"/>
      <c r="S45" s="47"/>
      <c r="U45" s="78"/>
      <c r="V45" s="333"/>
      <c r="W45" s="334"/>
      <c r="X45" s="71">
        <v>481</v>
      </c>
      <c r="Y45" s="72"/>
    </row>
    <row r="46" spans="1:25" ht="16.5" customHeight="1" x14ac:dyDescent="0.2">
      <c r="A46" s="63">
        <v>1</v>
      </c>
      <c r="B46" s="63" t="s">
        <v>865</v>
      </c>
      <c r="C46" s="87" t="s">
        <v>3391</v>
      </c>
      <c r="D46" s="83"/>
      <c r="E46" s="106"/>
      <c r="F46" s="83"/>
      <c r="G46" s="106"/>
      <c r="H46" s="173"/>
      <c r="I46" s="90"/>
      <c r="J46" s="336"/>
      <c r="K46" s="74"/>
      <c r="L46" s="75"/>
      <c r="M46" s="68" t="s">
        <v>397</v>
      </c>
      <c r="N46" s="69" t="s">
        <v>398</v>
      </c>
      <c r="O46" s="70">
        <v>1</v>
      </c>
      <c r="P46" s="88"/>
      <c r="Q46" s="89"/>
      <c r="R46" s="90"/>
      <c r="S46" s="47"/>
      <c r="U46" s="78"/>
      <c r="V46" s="76" t="s">
        <v>398</v>
      </c>
      <c r="W46" s="75">
        <v>0.7</v>
      </c>
      <c r="X46" s="71">
        <v>481</v>
      </c>
      <c r="Y46" s="72"/>
    </row>
    <row r="47" spans="1:25" ht="16.5" customHeight="1" x14ac:dyDescent="0.2">
      <c r="A47" s="53">
        <v>1</v>
      </c>
      <c r="B47" s="53">
        <v>3443</v>
      </c>
      <c r="C47" s="85" t="s">
        <v>3392</v>
      </c>
      <c r="D47" s="325" t="s">
        <v>866</v>
      </c>
      <c r="E47" s="326"/>
      <c r="F47" s="325" t="s">
        <v>504</v>
      </c>
      <c r="G47" s="326"/>
      <c r="H47" s="83"/>
      <c r="I47" s="78"/>
      <c r="J47" s="77"/>
      <c r="K47" s="61"/>
      <c r="L47" s="62"/>
      <c r="M47" s="56"/>
      <c r="N47" s="57"/>
      <c r="O47" s="58"/>
      <c r="P47" s="47"/>
      <c r="R47" s="78"/>
      <c r="S47" s="47"/>
      <c r="U47" s="78"/>
      <c r="V47" s="77"/>
      <c r="W47" s="61"/>
      <c r="X47" s="59">
        <v>633</v>
      </c>
      <c r="Y47" s="60"/>
    </row>
    <row r="48" spans="1:25" ht="16.5" customHeight="1" x14ac:dyDescent="0.2">
      <c r="A48" s="53">
        <v>1</v>
      </c>
      <c r="B48" s="53">
        <v>3444</v>
      </c>
      <c r="C48" s="85" t="s">
        <v>3393</v>
      </c>
      <c r="D48" s="327"/>
      <c r="E48" s="328"/>
      <c r="F48" s="327"/>
      <c r="G48" s="328"/>
      <c r="H48" s="83"/>
      <c r="I48" s="78"/>
      <c r="J48" s="55"/>
      <c r="K48" s="49"/>
      <c r="L48" s="50"/>
      <c r="M48" s="56" t="s">
        <v>397</v>
      </c>
      <c r="N48" s="57" t="s">
        <v>398</v>
      </c>
      <c r="O48" s="58">
        <v>1</v>
      </c>
      <c r="P48" s="47"/>
      <c r="R48" s="78"/>
      <c r="S48" s="47"/>
      <c r="U48" s="78"/>
      <c r="V48" s="47"/>
      <c r="X48" s="59">
        <v>633</v>
      </c>
      <c r="Y48" s="60"/>
    </row>
    <row r="49" spans="1:25" ht="16.5" customHeight="1" x14ac:dyDescent="0.2">
      <c r="A49" s="53">
        <v>1</v>
      </c>
      <c r="B49" s="53">
        <v>3445</v>
      </c>
      <c r="C49" s="85" t="s">
        <v>3394</v>
      </c>
      <c r="D49" s="327"/>
      <c r="E49" s="328"/>
      <c r="F49" s="327"/>
      <c r="G49" s="328"/>
      <c r="H49" s="83"/>
      <c r="I49" s="78"/>
      <c r="J49" s="329" t="s">
        <v>399</v>
      </c>
      <c r="K49" s="61" t="s">
        <v>398</v>
      </c>
      <c r="L49" s="62">
        <v>0.7</v>
      </c>
      <c r="M49" s="56"/>
      <c r="N49" s="57"/>
      <c r="O49" s="58"/>
      <c r="P49" s="47"/>
      <c r="R49" s="78"/>
      <c r="S49" s="47"/>
      <c r="U49" s="78"/>
      <c r="V49" s="47"/>
      <c r="X49" s="59">
        <v>443</v>
      </c>
      <c r="Y49" s="60"/>
    </row>
    <row r="50" spans="1:25" ht="16.5" customHeight="1" x14ac:dyDescent="0.2">
      <c r="A50" s="53">
        <v>1</v>
      </c>
      <c r="B50" s="53">
        <v>3446</v>
      </c>
      <c r="C50" s="85" t="s">
        <v>3395</v>
      </c>
      <c r="D50" s="108">
        <v>404</v>
      </c>
      <c r="E50" s="25" t="s">
        <v>394</v>
      </c>
      <c r="F50" s="108">
        <v>183</v>
      </c>
      <c r="G50" s="25" t="s">
        <v>394</v>
      </c>
      <c r="H50" s="83"/>
      <c r="I50" s="78"/>
      <c r="J50" s="330"/>
      <c r="K50" s="49"/>
      <c r="L50" s="50"/>
      <c r="M50" s="56" t="s">
        <v>397</v>
      </c>
      <c r="N50" s="57" t="s">
        <v>398</v>
      </c>
      <c r="O50" s="58">
        <v>1</v>
      </c>
      <c r="P50" s="47"/>
      <c r="R50" s="78"/>
      <c r="S50" s="47"/>
      <c r="U50" s="78"/>
      <c r="V50" s="55"/>
      <c r="W50" s="49"/>
      <c r="X50" s="59">
        <v>443</v>
      </c>
      <c r="Y50" s="60"/>
    </row>
    <row r="51" spans="1:25" ht="16.5" customHeight="1" x14ac:dyDescent="0.2">
      <c r="A51" s="63">
        <v>1</v>
      </c>
      <c r="B51" s="63" t="s">
        <v>867</v>
      </c>
      <c r="C51" s="87" t="s">
        <v>3396</v>
      </c>
      <c r="D51" s="122"/>
      <c r="E51" s="106"/>
      <c r="F51" s="122"/>
      <c r="G51" s="106"/>
      <c r="H51" s="173"/>
      <c r="I51" s="90"/>
      <c r="J51" s="65"/>
      <c r="K51" s="66"/>
      <c r="L51" s="67"/>
      <c r="M51" s="68"/>
      <c r="N51" s="69"/>
      <c r="O51" s="70"/>
      <c r="P51" s="88"/>
      <c r="Q51" s="89"/>
      <c r="R51" s="90"/>
      <c r="S51" s="47"/>
      <c r="U51" s="78"/>
      <c r="V51" s="331" t="s">
        <v>400</v>
      </c>
      <c r="W51" s="332"/>
      <c r="X51" s="71">
        <v>443</v>
      </c>
      <c r="Y51" s="72"/>
    </row>
    <row r="52" spans="1:25" ht="16.5" customHeight="1" x14ac:dyDescent="0.2">
      <c r="A52" s="63">
        <v>1</v>
      </c>
      <c r="B52" s="63" t="s">
        <v>868</v>
      </c>
      <c r="C52" s="87" t="s">
        <v>3397</v>
      </c>
      <c r="D52" s="122"/>
      <c r="E52" s="106"/>
      <c r="F52" s="122"/>
      <c r="G52" s="106"/>
      <c r="H52" s="173"/>
      <c r="I52" s="90"/>
      <c r="J52" s="73"/>
      <c r="K52" s="74"/>
      <c r="L52" s="75"/>
      <c r="M52" s="68" t="s">
        <v>397</v>
      </c>
      <c r="N52" s="69" t="s">
        <v>398</v>
      </c>
      <c r="O52" s="70">
        <v>1</v>
      </c>
      <c r="P52" s="88"/>
      <c r="Q52" s="89"/>
      <c r="R52" s="90"/>
      <c r="S52" s="47"/>
      <c r="U52" s="78"/>
      <c r="V52" s="333"/>
      <c r="W52" s="334"/>
      <c r="X52" s="71">
        <v>443</v>
      </c>
      <c r="Y52" s="72"/>
    </row>
    <row r="53" spans="1:25" ht="16.5" customHeight="1" x14ac:dyDescent="0.2">
      <c r="A53" s="63">
        <v>1</v>
      </c>
      <c r="B53" s="63" t="s">
        <v>869</v>
      </c>
      <c r="C53" s="87" t="s">
        <v>3398</v>
      </c>
      <c r="D53" s="83"/>
      <c r="E53" s="106"/>
      <c r="F53" s="83"/>
      <c r="G53" s="106"/>
      <c r="H53" s="173"/>
      <c r="I53" s="90"/>
      <c r="J53" s="335" t="s">
        <v>399</v>
      </c>
      <c r="K53" s="66" t="s">
        <v>398</v>
      </c>
      <c r="L53" s="67">
        <v>0.7</v>
      </c>
      <c r="M53" s="68"/>
      <c r="N53" s="69"/>
      <c r="O53" s="70"/>
      <c r="P53" s="88"/>
      <c r="Q53" s="89"/>
      <c r="R53" s="90"/>
      <c r="S53" s="47"/>
      <c r="U53" s="78"/>
      <c r="V53" s="333"/>
      <c r="W53" s="334"/>
      <c r="X53" s="71">
        <v>310</v>
      </c>
      <c r="Y53" s="72"/>
    </row>
    <row r="54" spans="1:25" ht="16.5" customHeight="1" x14ac:dyDescent="0.2">
      <c r="A54" s="63">
        <v>1</v>
      </c>
      <c r="B54" s="63" t="s">
        <v>870</v>
      </c>
      <c r="C54" s="87" t="s">
        <v>3399</v>
      </c>
      <c r="D54" s="83"/>
      <c r="E54" s="106"/>
      <c r="F54" s="83"/>
      <c r="G54" s="106"/>
      <c r="H54" s="173"/>
      <c r="I54" s="90"/>
      <c r="J54" s="336"/>
      <c r="K54" s="74"/>
      <c r="L54" s="75"/>
      <c r="M54" s="68" t="s">
        <v>397</v>
      </c>
      <c r="N54" s="69" t="s">
        <v>398</v>
      </c>
      <c r="O54" s="70">
        <v>1</v>
      </c>
      <c r="P54" s="88"/>
      <c r="Q54" s="89"/>
      <c r="R54" s="90"/>
      <c r="S54" s="47"/>
      <c r="U54" s="78"/>
      <c r="V54" s="76" t="s">
        <v>398</v>
      </c>
      <c r="W54" s="75">
        <v>0.7</v>
      </c>
      <c r="X54" s="71">
        <v>310</v>
      </c>
      <c r="Y54" s="72"/>
    </row>
    <row r="55" spans="1:25" ht="16.5" customHeight="1" x14ac:dyDescent="0.2">
      <c r="A55" s="53">
        <v>1</v>
      </c>
      <c r="B55" s="53">
        <v>3447</v>
      </c>
      <c r="C55" s="85" t="s">
        <v>3400</v>
      </c>
      <c r="D55" s="83"/>
      <c r="E55" s="106"/>
      <c r="F55" s="325" t="s">
        <v>505</v>
      </c>
      <c r="G55" s="326"/>
      <c r="H55" s="83"/>
      <c r="I55" s="78"/>
      <c r="J55" s="77"/>
      <c r="K55" s="61"/>
      <c r="L55" s="62"/>
      <c r="M55" s="56"/>
      <c r="N55" s="57"/>
      <c r="O55" s="58"/>
      <c r="P55" s="47"/>
      <c r="R55" s="78"/>
      <c r="S55" s="47"/>
      <c r="U55" s="78"/>
      <c r="V55" s="77"/>
      <c r="W55" s="61"/>
      <c r="X55" s="59">
        <v>735</v>
      </c>
      <c r="Y55" s="60"/>
    </row>
    <row r="56" spans="1:25" ht="16.5" customHeight="1" x14ac:dyDescent="0.2">
      <c r="A56" s="53">
        <v>1</v>
      </c>
      <c r="B56" s="53">
        <v>3448</v>
      </c>
      <c r="C56" s="85" t="s">
        <v>3401</v>
      </c>
      <c r="D56" s="83"/>
      <c r="E56" s="106"/>
      <c r="F56" s="327"/>
      <c r="G56" s="328"/>
      <c r="H56" s="83"/>
      <c r="I56" s="78"/>
      <c r="J56" s="55"/>
      <c r="K56" s="49"/>
      <c r="L56" s="50"/>
      <c r="M56" s="56" t="s">
        <v>397</v>
      </c>
      <c r="N56" s="57" t="s">
        <v>398</v>
      </c>
      <c r="O56" s="58">
        <v>1</v>
      </c>
      <c r="P56" s="47"/>
      <c r="R56" s="78"/>
      <c r="S56" s="47"/>
      <c r="U56" s="78"/>
      <c r="V56" s="47"/>
      <c r="X56" s="59">
        <v>735</v>
      </c>
      <c r="Y56" s="60"/>
    </row>
    <row r="57" spans="1:25" ht="16.5" customHeight="1" x14ac:dyDescent="0.2">
      <c r="A57" s="53">
        <v>1</v>
      </c>
      <c r="B57" s="53">
        <v>3449</v>
      </c>
      <c r="C57" s="85" t="s">
        <v>3402</v>
      </c>
      <c r="D57" s="83"/>
      <c r="E57" s="106"/>
      <c r="F57" s="327"/>
      <c r="G57" s="328"/>
      <c r="H57" s="83"/>
      <c r="I57" s="78"/>
      <c r="J57" s="329" t="s">
        <v>399</v>
      </c>
      <c r="K57" s="61" t="s">
        <v>398</v>
      </c>
      <c r="L57" s="62">
        <v>0.7</v>
      </c>
      <c r="M57" s="56"/>
      <c r="N57" s="57"/>
      <c r="O57" s="58"/>
      <c r="P57" s="47"/>
      <c r="R57" s="78"/>
      <c r="S57" s="47"/>
      <c r="U57" s="78"/>
      <c r="V57" s="47"/>
      <c r="X57" s="59">
        <v>516</v>
      </c>
      <c r="Y57" s="60"/>
    </row>
    <row r="58" spans="1:25" ht="16.5" customHeight="1" x14ac:dyDescent="0.2">
      <c r="A58" s="53">
        <v>1</v>
      </c>
      <c r="B58" s="53">
        <v>3450</v>
      </c>
      <c r="C58" s="85" t="s">
        <v>3403</v>
      </c>
      <c r="D58" s="83"/>
      <c r="E58" s="106"/>
      <c r="F58" s="108">
        <v>265</v>
      </c>
      <c r="G58" s="25" t="s">
        <v>394</v>
      </c>
      <c r="H58" s="83"/>
      <c r="I58" s="78"/>
      <c r="J58" s="330"/>
      <c r="K58" s="49"/>
      <c r="L58" s="50"/>
      <c r="M58" s="56" t="s">
        <v>397</v>
      </c>
      <c r="N58" s="57" t="s">
        <v>398</v>
      </c>
      <c r="O58" s="58">
        <v>1</v>
      </c>
      <c r="P58" s="47"/>
      <c r="R58" s="78"/>
      <c r="S58" s="47"/>
      <c r="U58" s="78"/>
      <c r="V58" s="55"/>
      <c r="W58" s="49"/>
      <c r="X58" s="59">
        <v>516</v>
      </c>
      <c r="Y58" s="60"/>
    </row>
    <row r="59" spans="1:25" ht="16.5" customHeight="1" x14ac:dyDescent="0.2">
      <c r="A59" s="63">
        <v>1</v>
      </c>
      <c r="B59" s="63" t="s">
        <v>871</v>
      </c>
      <c r="C59" s="87" t="s">
        <v>3404</v>
      </c>
      <c r="D59" s="83"/>
      <c r="E59" s="106"/>
      <c r="F59" s="122"/>
      <c r="G59" s="106"/>
      <c r="H59" s="173"/>
      <c r="I59" s="90"/>
      <c r="J59" s="65"/>
      <c r="K59" s="66"/>
      <c r="L59" s="67"/>
      <c r="M59" s="68"/>
      <c r="N59" s="69"/>
      <c r="O59" s="70"/>
      <c r="P59" s="88"/>
      <c r="Q59" s="89"/>
      <c r="R59" s="90"/>
      <c r="S59" s="47"/>
      <c r="U59" s="78"/>
      <c r="V59" s="331" t="s">
        <v>400</v>
      </c>
      <c r="W59" s="332"/>
      <c r="X59" s="71">
        <v>515</v>
      </c>
      <c r="Y59" s="72"/>
    </row>
    <row r="60" spans="1:25" ht="16.5" customHeight="1" x14ac:dyDescent="0.2">
      <c r="A60" s="63">
        <v>1</v>
      </c>
      <c r="B60" s="63" t="s">
        <v>872</v>
      </c>
      <c r="C60" s="87" t="s">
        <v>3405</v>
      </c>
      <c r="D60" s="83"/>
      <c r="E60" s="106"/>
      <c r="F60" s="122"/>
      <c r="G60" s="106"/>
      <c r="H60" s="173"/>
      <c r="I60" s="90"/>
      <c r="J60" s="73"/>
      <c r="K60" s="74"/>
      <c r="L60" s="75"/>
      <c r="M60" s="68" t="s">
        <v>397</v>
      </c>
      <c r="N60" s="69" t="s">
        <v>398</v>
      </c>
      <c r="O60" s="70">
        <v>1</v>
      </c>
      <c r="P60" s="88"/>
      <c r="Q60" s="89"/>
      <c r="R60" s="90"/>
      <c r="S60" s="47"/>
      <c r="U60" s="78"/>
      <c r="V60" s="333"/>
      <c r="W60" s="334"/>
      <c r="X60" s="71">
        <v>515</v>
      </c>
      <c r="Y60" s="72"/>
    </row>
    <row r="61" spans="1:25" ht="16.5" customHeight="1" x14ac:dyDescent="0.2">
      <c r="A61" s="63">
        <v>1</v>
      </c>
      <c r="B61" s="63" t="s">
        <v>873</v>
      </c>
      <c r="C61" s="87" t="s">
        <v>3406</v>
      </c>
      <c r="D61" s="83"/>
      <c r="E61" s="106"/>
      <c r="F61" s="83"/>
      <c r="G61" s="106"/>
      <c r="H61" s="173"/>
      <c r="I61" s="90"/>
      <c r="J61" s="335" t="s">
        <v>399</v>
      </c>
      <c r="K61" s="66" t="s">
        <v>398</v>
      </c>
      <c r="L61" s="67">
        <v>0.7</v>
      </c>
      <c r="M61" s="68"/>
      <c r="N61" s="69"/>
      <c r="O61" s="70"/>
      <c r="P61" s="88"/>
      <c r="Q61" s="89"/>
      <c r="R61" s="90"/>
      <c r="S61" s="47"/>
      <c r="U61" s="78"/>
      <c r="V61" s="333"/>
      <c r="W61" s="334"/>
      <c r="X61" s="71">
        <v>361</v>
      </c>
      <c r="Y61" s="72"/>
    </row>
    <row r="62" spans="1:25" ht="16.5" customHeight="1" x14ac:dyDescent="0.2">
      <c r="A62" s="63">
        <v>1</v>
      </c>
      <c r="B62" s="63" t="s">
        <v>874</v>
      </c>
      <c r="C62" s="87" t="s">
        <v>3407</v>
      </c>
      <c r="D62" s="83"/>
      <c r="E62" s="106"/>
      <c r="F62" s="83"/>
      <c r="G62" s="106"/>
      <c r="H62" s="173"/>
      <c r="I62" s="90"/>
      <c r="J62" s="336"/>
      <c r="K62" s="74"/>
      <c r="L62" s="75"/>
      <c r="M62" s="68" t="s">
        <v>397</v>
      </c>
      <c r="N62" s="69" t="s">
        <v>398</v>
      </c>
      <c r="O62" s="70">
        <v>1</v>
      </c>
      <c r="P62" s="88"/>
      <c r="Q62" s="89"/>
      <c r="R62" s="90"/>
      <c r="S62" s="47"/>
      <c r="U62" s="78"/>
      <c r="V62" s="76" t="s">
        <v>398</v>
      </c>
      <c r="W62" s="75">
        <v>0.7</v>
      </c>
      <c r="X62" s="71">
        <v>361</v>
      </c>
      <c r="Y62" s="72"/>
    </row>
    <row r="63" spans="1:25" ht="16.5" customHeight="1" x14ac:dyDescent="0.2">
      <c r="A63" s="53">
        <v>1</v>
      </c>
      <c r="B63" s="53">
        <v>3451</v>
      </c>
      <c r="C63" s="85" t="s">
        <v>3408</v>
      </c>
      <c r="D63" s="83"/>
      <c r="E63" s="106"/>
      <c r="F63" s="325" t="s">
        <v>506</v>
      </c>
      <c r="G63" s="326"/>
      <c r="H63" s="83"/>
      <c r="I63" s="78"/>
      <c r="J63" s="77"/>
      <c r="K63" s="61"/>
      <c r="L63" s="62"/>
      <c r="M63" s="56"/>
      <c r="N63" s="57"/>
      <c r="O63" s="58"/>
      <c r="P63" s="47"/>
      <c r="R63" s="78"/>
      <c r="S63" s="47"/>
      <c r="U63" s="78"/>
      <c r="V63" s="77"/>
      <c r="W63" s="61"/>
      <c r="X63" s="59">
        <v>842</v>
      </c>
      <c r="Y63" s="60"/>
    </row>
    <row r="64" spans="1:25" ht="16.5" customHeight="1" x14ac:dyDescent="0.2">
      <c r="A64" s="53">
        <v>1</v>
      </c>
      <c r="B64" s="53">
        <v>3452</v>
      </c>
      <c r="C64" s="85" t="s">
        <v>3409</v>
      </c>
      <c r="D64" s="83"/>
      <c r="E64" s="106"/>
      <c r="F64" s="327"/>
      <c r="G64" s="328"/>
      <c r="H64" s="83"/>
      <c r="I64" s="78"/>
      <c r="J64" s="55"/>
      <c r="K64" s="49"/>
      <c r="L64" s="50"/>
      <c r="M64" s="56" t="s">
        <v>397</v>
      </c>
      <c r="N64" s="57" t="s">
        <v>398</v>
      </c>
      <c r="O64" s="58">
        <v>1</v>
      </c>
      <c r="P64" s="47"/>
      <c r="R64" s="78"/>
      <c r="S64" s="47"/>
      <c r="U64" s="78"/>
      <c r="V64" s="47"/>
      <c r="X64" s="59">
        <v>842</v>
      </c>
      <c r="Y64" s="60"/>
    </row>
    <row r="65" spans="1:25" ht="16.5" customHeight="1" x14ac:dyDescent="0.2">
      <c r="A65" s="53">
        <v>1</v>
      </c>
      <c r="B65" s="53">
        <v>3453</v>
      </c>
      <c r="C65" s="85" t="s">
        <v>3410</v>
      </c>
      <c r="D65" s="83"/>
      <c r="E65" s="106"/>
      <c r="F65" s="327"/>
      <c r="G65" s="328"/>
      <c r="H65" s="83"/>
      <c r="I65" s="78"/>
      <c r="J65" s="329" t="s">
        <v>399</v>
      </c>
      <c r="K65" s="61" t="s">
        <v>398</v>
      </c>
      <c r="L65" s="62">
        <v>0.7</v>
      </c>
      <c r="M65" s="56"/>
      <c r="N65" s="57"/>
      <c r="O65" s="58"/>
      <c r="P65" s="47"/>
      <c r="R65" s="78"/>
      <c r="S65" s="47"/>
      <c r="U65" s="78"/>
      <c r="V65" s="47"/>
      <c r="X65" s="59">
        <v>589</v>
      </c>
      <c r="Y65" s="60"/>
    </row>
    <row r="66" spans="1:25" ht="16.5" customHeight="1" x14ac:dyDescent="0.2">
      <c r="A66" s="53">
        <v>1</v>
      </c>
      <c r="B66" s="53">
        <v>3454</v>
      </c>
      <c r="C66" s="85" t="s">
        <v>3411</v>
      </c>
      <c r="D66" s="83"/>
      <c r="E66" s="106"/>
      <c r="F66" s="108">
        <v>350</v>
      </c>
      <c r="G66" s="25" t="s">
        <v>394</v>
      </c>
      <c r="H66" s="83"/>
      <c r="I66" s="78"/>
      <c r="J66" s="330"/>
      <c r="K66" s="49"/>
      <c r="L66" s="50"/>
      <c r="M66" s="56" t="s">
        <v>397</v>
      </c>
      <c r="N66" s="57" t="s">
        <v>398</v>
      </c>
      <c r="O66" s="58">
        <v>1</v>
      </c>
      <c r="P66" s="47"/>
      <c r="R66" s="78"/>
      <c r="S66" s="47"/>
      <c r="U66" s="78"/>
      <c r="V66" s="55"/>
      <c r="W66" s="49"/>
      <c r="X66" s="59">
        <v>589</v>
      </c>
      <c r="Y66" s="60"/>
    </row>
    <row r="67" spans="1:25" ht="16.5" customHeight="1" x14ac:dyDescent="0.2">
      <c r="A67" s="63">
        <v>1</v>
      </c>
      <c r="B67" s="63" t="s">
        <v>875</v>
      </c>
      <c r="C67" s="87" t="s">
        <v>3412</v>
      </c>
      <c r="D67" s="83"/>
      <c r="E67" s="106"/>
      <c r="F67" s="122"/>
      <c r="G67" s="106"/>
      <c r="H67" s="173"/>
      <c r="I67" s="90"/>
      <c r="J67" s="65"/>
      <c r="K67" s="66"/>
      <c r="L67" s="67"/>
      <c r="M67" s="68"/>
      <c r="N67" s="69"/>
      <c r="O67" s="70"/>
      <c r="P67" s="88"/>
      <c r="Q67" s="89"/>
      <c r="R67" s="90"/>
      <c r="S67" s="47"/>
      <c r="U67" s="78"/>
      <c r="V67" s="331" t="s">
        <v>400</v>
      </c>
      <c r="W67" s="332"/>
      <c r="X67" s="71">
        <v>590</v>
      </c>
      <c r="Y67" s="72"/>
    </row>
    <row r="68" spans="1:25" ht="16.5" customHeight="1" x14ac:dyDescent="0.2">
      <c r="A68" s="63">
        <v>1</v>
      </c>
      <c r="B68" s="63" t="s">
        <v>876</v>
      </c>
      <c r="C68" s="87" t="s">
        <v>3413</v>
      </c>
      <c r="D68" s="83"/>
      <c r="E68" s="106"/>
      <c r="F68" s="122"/>
      <c r="G68" s="106"/>
      <c r="H68" s="173"/>
      <c r="I68" s="90"/>
      <c r="J68" s="73"/>
      <c r="K68" s="74"/>
      <c r="L68" s="75"/>
      <c r="M68" s="68" t="s">
        <v>397</v>
      </c>
      <c r="N68" s="69" t="s">
        <v>398</v>
      </c>
      <c r="O68" s="70">
        <v>1</v>
      </c>
      <c r="P68" s="88"/>
      <c r="Q68" s="89"/>
      <c r="R68" s="90"/>
      <c r="S68" s="47"/>
      <c r="U68" s="78"/>
      <c r="V68" s="333"/>
      <c r="W68" s="334"/>
      <c r="X68" s="71">
        <v>590</v>
      </c>
      <c r="Y68" s="72"/>
    </row>
    <row r="69" spans="1:25" ht="16.5" customHeight="1" x14ac:dyDescent="0.2">
      <c r="A69" s="63">
        <v>1</v>
      </c>
      <c r="B69" s="63" t="s">
        <v>877</v>
      </c>
      <c r="C69" s="87" t="s">
        <v>3414</v>
      </c>
      <c r="D69" s="83"/>
      <c r="E69" s="106"/>
      <c r="F69" s="83"/>
      <c r="G69" s="106"/>
      <c r="H69" s="173"/>
      <c r="I69" s="90"/>
      <c r="J69" s="335" t="s">
        <v>399</v>
      </c>
      <c r="K69" s="66" t="s">
        <v>398</v>
      </c>
      <c r="L69" s="67">
        <v>0.7</v>
      </c>
      <c r="M69" s="68"/>
      <c r="N69" s="69"/>
      <c r="O69" s="70"/>
      <c r="P69" s="88"/>
      <c r="Q69" s="89"/>
      <c r="R69" s="90"/>
      <c r="S69" s="47"/>
      <c r="U69" s="78"/>
      <c r="V69" s="333"/>
      <c r="W69" s="334"/>
      <c r="X69" s="71">
        <v>412</v>
      </c>
      <c r="Y69" s="72"/>
    </row>
    <row r="70" spans="1:25" ht="16.5" customHeight="1" x14ac:dyDescent="0.2">
      <c r="A70" s="63">
        <v>1</v>
      </c>
      <c r="B70" s="63" t="s">
        <v>878</v>
      </c>
      <c r="C70" s="87" t="s">
        <v>3415</v>
      </c>
      <c r="D70" s="83"/>
      <c r="E70" s="106"/>
      <c r="F70" s="83"/>
      <c r="G70" s="106"/>
      <c r="H70" s="173"/>
      <c r="I70" s="90"/>
      <c r="J70" s="336"/>
      <c r="K70" s="74"/>
      <c r="L70" s="75"/>
      <c r="M70" s="68" t="s">
        <v>397</v>
      </c>
      <c r="N70" s="69" t="s">
        <v>398</v>
      </c>
      <c r="O70" s="70">
        <v>1</v>
      </c>
      <c r="P70" s="88"/>
      <c r="Q70" s="89"/>
      <c r="R70" s="90"/>
      <c r="S70" s="47"/>
      <c r="U70" s="78"/>
      <c r="V70" s="76" t="s">
        <v>398</v>
      </c>
      <c r="W70" s="75">
        <v>0.7</v>
      </c>
      <c r="X70" s="71">
        <v>412</v>
      </c>
      <c r="Y70" s="72"/>
    </row>
    <row r="71" spans="1:25" ht="16.5" customHeight="1" x14ac:dyDescent="0.2">
      <c r="A71" s="53">
        <v>1</v>
      </c>
      <c r="B71" s="53">
        <v>3455</v>
      </c>
      <c r="C71" s="85" t="s">
        <v>3416</v>
      </c>
      <c r="D71" s="133"/>
      <c r="E71" s="111"/>
      <c r="F71" s="325" t="s">
        <v>507</v>
      </c>
      <c r="G71" s="326"/>
      <c r="H71" s="83"/>
      <c r="I71" s="78"/>
      <c r="J71" s="77"/>
      <c r="K71" s="61"/>
      <c r="L71" s="62"/>
      <c r="M71" s="56"/>
      <c r="N71" s="57"/>
      <c r="O71" s="58"/>
      <c r="P71" s="47"/>
      <c r="R71" s="78"/>
      <c r="S71" s="47"/>
      <c r="U71" s="78"/>
      <c r="V71" s="77"/>
      <c r="W71" s="61"/>
      <c r="X71" s="59">
        <v>945</v>
      </c>
      <c r="Y71" s="60"/>
    </row>
    <row r="72" spans="1:25" ht="16.5" customHeight="1" x14ac:dyDescent="0.2">
      <c r="A72" s="53">
        <v>1</v>
      </c>
      <c r="B72" s="53">
        <v>3456</v>
      </c>
      <c r="C72" s="85" t="s">
        <v>3417</v>
      </c>
      <c r="D72" s="133"/>
      <c r="E72" s="111"/>
      <c r="F72" s="327"/>
      <c r="G72" s="328"/>
      <c r="H72" s="83"/>
      <c r="I72" s="78"/>
      <c r="J72" s="55"/>
      <c r="K72" s="49"/>
      <c r="L72" s="50"/>
      <c r="M72" s="56" t="s">
        <v>397</v>
      </c>
      <c r="N72" s="57" t="s">
        <v>398</v>
      </c>
      <c r="O72" s="58">
        <v>1</v>
      </c>
      <c r="P72" s="47"/>
      <c r="R72" s="78"/>
      <c r="S72" s="47"/>
      <c r="U72" s="78"/>
      <c r="V72" s="47"/>
      <c r="X72" s="59">
        <v>945</v>
      </c>
      <c r="Y72" s="60"/>
    </row>
    <row r="73" spans="1:25" ht="16.5" customHeight="1" x14ac:dyDescent="0.2">
      <c r="A73" s="53">
        <v>1</v>
      </c>
      <c r="B73" s="53">
        <v>3457</v>
      </c>
      <c r="C73" s="85" t="s">
        <v>3418</v>
      </c>
      <c r="D73" s="133"/>
      <c r="E73" s="111"/>
      <c r="F73" s="327"/>
      <c r="G73" s="328"/>
      <c r="H73" s="83"/>
      <c r="I73" s="78"/>
      <c r="J73" s="329" t="s">
        <v>399</v>
      </c>
      <c r="K73" s="61" t="s">
        <v>398</v>
      </c>
      <c r="L73" s="62">
        <v>0.7</v>
      </c>
      <c r="M73" s="56"/>
      <c r="N73" s="57"/>
      <c r="O73" s="58"/>
      <c r="P73" s="47"/>
      <c r="R73" s="78"/>
      <c r="S73" s="47"/>
      <c r="U73" s="78"/>
      <c r="V73" s="47"/>
      <c r="X73" s="59">
        <v>662</v>
      </c>
      <c r="Y73" s="60"/>
    </row>
    <row r="74" spans="1:25" ht="16.5" customHeight="1" x14ac:dyDescent="0.2">
      <c r="A74" s="53">
        <v>1</v>
      </c>
      <c r="B74" s="53">
        <v>3458</v>
      </c>
      <c r="C74" s="85" t="s">
        <v>3419</v>
      </c>
      <c r="D74" s="141"/>
      <c r="E74" s="78"/>
      <c r="F74" s="108">
        <v>433</v>
      </c>
      <c r="G74" s="25" t="s">
        <v>394</v>
      </c>
      <c r="H74" s="83"/>
      <c r="I74" s="78"/>
      <c r="J74" s="330"/>
      <c r="K74" s="49"/>
      <c r="L74" s="50"/>
      <c r="M74" s="56" t="s">
        <v>397</v>
      </c>
      <c r="N74" s="57" t="s">
        <v>398</v>
      </c>
      <c r="O74" s="58">
        <v>1</v>
      </c>
      <c r="P74" s="47"/>
      <c r="R74" s="78"/>
      <c r="S74" s="47"/>
      <c r="U74" s="78"/>
      <c r="V74" s="55"/>
      <c r="W74" s="49"/>
      <c r="X74" s="59">
        <v>662</v>
      </c>
      <c r="Y74" s="60"/>
    </row>
    <row r="75" spans="1:25" ht="16.5" customHeight="1" x14ac:dyDescent="0.2">
      <c r="A75" s="63">
        <v>1</v>
      </c>
      <c r="B75" s="63" t="s">
        <v>879</v>
      </c>
      <c r="C75" s="87" t="s">
        <v>3420</v>
      </c>
      <c r="D75" s="83"/>
      <c r="E75" s="106"/>
      <c r="F75" s="122"/>
      <c r="G75" s="106"/>
      <c r="H75" s="173"/>
      <c r="I75" s="90"/>
      <c r="J75" s="65"/>
      <c r="K75" s="66"/>
      <c r="L75" s="67"/>
      <c r="M75" s="68"/>
      <c r="N75" s="69"/>
      <c r="O75" s="70"/>
      <c r="P75" s="88"/>
      <c r="Q75" s="89"/>
      <c r="R75" s="90"/>
      <c r="S75" s="47"/>
      <c r="U75" s="78"/>
      <c r="V75" s="331" t="s">
        <v>400</v>
      </c>
      <c r="W75" s="332"/>
      <c r="X75" s="71">
        <v>662</v>
      </c>
      <c r="Y75" s="72"/>
    </row>
    <row r="76" spans="1:25" ht="16.5" customHeight="1" x14ac:dyDescent="0.2">
      <c r="A76" s="63">
        <v>1</v>
      </c>
      <c r="B76" s="63" t="s">
        <v>880</v>
      </c>
      <c r="C76" s="87" t="s">
        <v>3421</v>
      </c>
      <c r="D76" s="83"/>
      <c r="E76" s="106"/>
      <c r="F76" s="122"/>
      <c r="G76" s="106"/>
      <c r="H76" s="173"/>
      <c r="I76" s="90"/>
      <c r="J76" s="73"/>
      <c r="K76" s="74"/>
      <c r="L76" s="75"/>
      <c r="M76" s="68" t="s">
        <v>397</v>
      </c>
      <c r="N76" s="69" t="s">
        <v>398</v>
      </c>
      <c r="O76" s="70">
        <v>1</v>
      </c>
      <c r="P76" s="88"/>
      <c r="Q76" s="89"/>
      <c r="R76" s="90"/>
      <c r="S76" s="47"/>
      <c r="U76" s="78"/>
      <c r="V76" s="333"/>
      <c r="W76" s="334"/>
      <c r="X76" s="71">
        <v>662</v>
      </c>
      <c r="Y76" s="72"/>
    </row>
    <row r="77" spans="1:25" ht="16.5" customHeight="1" x14ac:dyDescent="0.2">
      <c r="A77" s="63">
        <v>1</v>
      </c>
      <c r="B77" s="63" t="s">
        <v>881</v>
      </c>
      <c r="C77" s="87" t="s">
        <v>3422</v>
      </c>
      <c r="D77" s="83"/>
      <c r="E77" s="106"/>
      <c r="F77" s="83"/>
      <c r="G77" s="106"/>
      <c r="H77" s="173"/>
      <c r="I77" s="90"/>
      <c r="J77" s="335" t="s">
        <v>399</v>
      </c>
      <c r="K77" s="66" t="s">
        <v>398</v>
      </c>
      <c r="L77" s="67">
        <v>0.7</v>
      </c>
      <c r="M77" s="68"/>
      <c r="N77" s="69"/>
      <c r="O77" s="70"/>
      <c r="P77" s="88"/>
      <c r="Q77" s="89"/>
      <c r="R77" s="90"/>
      <c r="S77" s="47"/>
      <c r="U77" s="78"/>
      <c r="V77" s="333"/>
      <c r="W77" s="334"/>
      <c r="X77" s="71">
        <v>463</v>
      </c>
      <c r="Y77" s="72"/>
    </row>
    <row r="78" spans="1:25" ht="16.5" customHeight="1" x14ac:dyDescent="0.2">
      <c r="A78" s="63">
        <v>1</v>
      </c>
      <c r="B78" s="63" t="s">
        <v>882</v>
      </c>
      <c r="C78" s="87" t="s">
        <v>3423</v>
      </c>
      <c r="D78" s="83"/>
      <c r="E78" s="106"/>
      <c r="F78" s="83"/>
      <c r="G78" s="106"/>
      <c r="H78" s="173"/>
      <c r="I78" s="90"/>
      <c r="J78" s="336"/>
      <c r="K78" s="74"/>
      <c r="L78" s="75"/>
      <c r="M78" s="68" t="s">
        <v>397</v>
      </c>
      <c r="N78" s="69" t="s">
        <v>398</v>
      </c>
      <c r="O78" s="70">
        <v>1</v>
      </c>
      <c r="P78" s="88"/>
      <c r="Q78" s="89"/>
      <c r="R78" s="90"/>
      <c r="S78" s="47"/>
      <c r="U78" s="78"/>
      <c r="V78" s="76" t="s">
        <v>398</v>
      </c>
      <c r="W78" s="75">
        <v>0.7</v>
      </c>
      <c r="X78" s="71">
        <v>463</v>
      </c>
      <c r="Y78" s="72"/>
    </row>
    <row r="79" spans="1:25" ht="16.5" customHeight="1" x14ac:dyDescent="0.2">
      <c r="A79" s="53">
        <v>1</v>
      </c>
      <c r="B79" s="53">
        <v>3459</v>
      </c>
      <c r="C79" s="85" t="s">
        <v>3424</v>
      </c>
      <c r="D79" s="325" t="s">
        <v>883</v>
      </c>
      <c r="E79" s="326"/>
      <c r="F79" s="325" t="s">
        <v>504</v>
      </c>
      <c r="G79" s="326"/>
      <c r="H79" s="83"/>
      <c r="I79" s="78"/>
      <c r="J79" s="77"/>
      <c r="K79" s="61"/>
      <c r="L79" s="62"/>
      <c r="M79" s="56"/>
      <c r="N79" s="57"/>
      <c r="O79" s="58"/>
      <c r="P79" s="47"/>
      <c r="R79" s="78"/>
      <c r="S79" s="47"/>
      <c r="U79" s="78"/>
      <c r="V79" s="77"/>
      <c r="W79" s="61"/>
      <c r="X79" s="59">
        <v>690</v>
      </c>
      <c r="Y79" s="60"/>
    </row>
    <row r="80" spans="1:25" ht="16.5" customHeight="1" x14ac:dyDescent="0.2">
      <c r="A80" s="53">
        <v>1</v>
      </c>
      <c r="B80" s="53">
        <v>3460</v>
      </c>
      <c r="C80" s="85" t="s">
        <v>3425</v>
      </c>
      <c r="D80" s="327"/>
      <c r="E80" s="328"/>
      <c r="F80" s="327"/>
      <c r="G80" s="328"/>
      <c r="H80" s="83"/>
      <c r="I80" s="78"/>
      <c r="J80" s="55"/>
      <c r="K80" s="49"/>
      <c r="L80" s="50"/>
      <c r="M80" s="56" t="s">
        <v>397</v>
      </c>
      <c r="N80" s="57" t="s">
        <v>398</v>
      </c>
      <c r="O80" s="58">
        <v>1</v>
      </c>
      <c r="P80" s="47"/>
      <c r="R80" s="78"/>
      <c r="S80" s="47"/>
      <c r="U80" s="78"/>
      <c r="V80" s="47"/>
      <c r="X80" s="59">
        <v>690</v>
      </c>
      <c r="Y80" s="60"/>
    </row>
    <row r="81" spans="1:25" ht="16.5" customHeight="1" x14ac:dyDescent="0.2">
      <c r="A81" s="53">
        <v>1</v>
      </c>
      <c r="B81" s="53">
        <v>3461</v>
      </c>
      <c r="C81" s="85" t="s">
        <v>3426</v>
      </c>
      <c r="D81" s="327"/>
      <c r="E81" s="328"/>
      <c r="F81" s="327"/>
      <c r="G81" s="328"/>
      <c r="H81" s="83"/>
      <c r="I81" s="78"/>
      <c r="J81" s="329" t="s">
        <v>399</v>
      </c>
      <c r="K81" s="61" t="s">
        <v>398</v>
      </c>
      <c r="L81" s="62">
        <v>0.7</v>
      </c>
      <c r="M81" s="56"/>
      <c r="N81" s="57"/>
      <c r="O81" s="58"/>
      <c r="P81" s="47"/>
      <c r="R81" s="78"/>
      <c r="S81" s="47"/>
      <c r="U81" s="78"/>
      <c r="V81" s="47"/>
      <c r="X81" s="59">
        <v>482</v>
      </c>
      <c r="Y81" s="60"/>
    </row>
    <row r="82" spans="1:25" ht="16.5" customHeight="1" x14ac:dyDescent="0.2">
      <c r="A82" s="53">
        <v>1</v>
      </c>
      <c r="B82" s="53">
        <v>3462</v>
      </c>
      <c r="C82" s="85" t="s">
        <v>3427</v>
      </c>
      <c r="D82" s="108">
        <v>587</v>
      </c>
      <c r="E82" s="25" t="s">
        <v>394</v>
      </c>
      <c r="F82" s="108">
        <v>82</v>
      </c>
      <c r="G82" s="25" t="s">
        <v>394</v>
      </c>
      <c r="H82" s="83"/>
      <c r="I82" s="78"/>
      <c r="J82" s="330"/>
      <c r="K82" s="49"/>
      <c r="L82" s="50"/>
      <c r="M82" s="56" t="s">
        <v>397</v>
      </c>
      <c r="N82" s="57" t="s">
        <v>398</v>
      </c>
      <c r="O82" s="58">
        <v>1</v>
      </c>
      <c r="P82" s="47"/>
      <c r="R82" s="78"/>
      <c r="S82" s="47"/>
      <c r="U82" s="78"/>
      <c r="V82" s="55"/>
      <c r="W82" s="49"/>
      <c r="X82" s="59">
        <v>482</v>
      </c>
      <c r="Y82" s="60"/>
    </row>
    <row r="83" spans="1:25" ht="16.5" customHeight="1" x14ac:dyDescent="0.2">
      <c r="A83" s="63">
        <v>1</v>
      </c>
      <c r="B83" s="63" t="s">
        <v>884</v>
      </c>
      <c r="C83" s="87" t="s">
        <v>3428</v>
      </c>
      <c r="D83" s="122"/>
      <c r="E83" s="106"/>
      <c r="F83" s="122"/>
      <c r="G83" s="106"/>
      <c r="H83" s="173"/>
      <c r="I83" s="90"/>
      <c r="J83" s="65"/>
      <c r="K83" s="66"/>
      <c r="L83" s="67"/>
      <c r="M83" s="68"/>
      <c r="N83" s="69"/>
      <c r="O83" s="70"/>
      <c r="P83" s="88"/>
      <c r="Q83" s="89"/>
      <c r="R83" s="90"/>
      <c r="S83" s="47"/>
      <c r="U83" s="78"/>
      <c r="V83" s="331" t="s">
        <v>400</v>
      </c>
      <c r="W83" s="332"/>
      <c r="X83" s="71">
        <v>483</v>
      </c>
      <c r="Y83" s="72"/>
    </row>
    <row r="84" spans="1:25" ht="16.5" customHeight="1" x14ac:dyDescent="0.2">
      <c r="A84" s="63">
        <v>1</v>
      </c>
      <c r="B84" s="63" t="s">
        <v>885</v>
      </c>
      <c r="C84" s="87" t="s">
        <v>3429</v>
      </c>
      <c r="D84" s="122"/>
      <c r="E84" s="106"/>
      <c r="F84" s="122"/>
      <c r="G84" s="106"/>
      <c r="H84" s="173"/>
      <c r="I84" s="90"/>
      <c r="J84" s="73"/>
      <c r="K84" s="74"/>
      <c r="L84" s="75"/>
      <c r="M84" s="68" t="s">
        <v>397</v>
      </c>
      <c r="N84" s="69" t="s">
        <v>398</v>
      </c>
      <c r="O84" s="70">
        <v>1</v>
      </c>
      <c r="P84" s="88"/>
      <c r="Q84" s="89"/>
      <c r="R84" s="90"/>
      <c r="S84" s="47"/>
      <c r="U84" s="78"/>
      <c r="V84" s="333"/>
      <c r="W84" s="334"/>
      <c r="X84" s="71">
        <v>483</v>
      </c>
      <c r="Y84" s="72"/>
    </row>
    <row r="85" spans="1:25" ht="16.5" customHeight="1" x14ac:dyDescent="0.2">
      <c r="A85" s="63">
        <v>1</v>
      </c>
      <c r="B85" s="63" t="s">
        <v>886</v>
      </c>
      <c r="C85" s="87" t="s">
        <v>3430</v>
      </c>
      <c r="D85" s="83"/>
      <c r="E85" s="106"/>
      <c r="F85" s="83"/>
      <c r="G85" s="106"/>
      <c r="H85" s="173"/>
      <c r="I85" s="90"/>
      <c r="J85" s="335" t="s">
        <v>399</v>
      </c>
      <c r="K85" s="66" t="s">
        <v>398</v>
      </c>
      <c r="L85" s="67">
        <v>0.7</v>
      </c>
      <c r="M85" s="68"/>
      <c r="N85" s="69"/>
      <c r="O85" s="70"/>
      <c r="P85" s="88"/>
      <c r="Q85" s="89"/>
      <c r="R85" s="90"/>
      <c r="S85" s="47"/>
      <c r="U85" s="78"/>
      <c r="V85" s="333"/>
      <c r="W85" s="334"/>
      <c r="X85" s="71">
        <v>338</v>
      </c>
      <c r="Y85" s="72"/>
    </row>
    <row r="86" spans="1:25" ht="16.5" customHeight="1" x14ac:dyDescent="0.2">
      <c r="A86" s="63">
        <v>1</v>
      </c>
      <c r="B86" s="63" t="s">
        <v>887</v>
      </c>
      <c r="C86" s="87" t="s">
        <v>3431</v>
      </c>
      <c r="D86" s="83"/>
      <c r="E86" s="106"/>
      <c r="F86" s="83"/>
      <c r="G86" s="106"/>
      <c r="H86" s="173"/>
      <c r="I86" s="90"/>
      <c r="J86" s="336"/>
      <c r="K86" s="74"/>
      <c r="L86" s="75"/>
      <c r="M86" s="68" t="s">
        <v>397</v>
      </c>
      <c r="N86" s="69" t="s">
        <v>398</v>
      </c>
      <c r="O86" s="70">
        <v>1</v>
      </c>
      <c r="P86" s="88"/>
      <c r="Q86" s="89"/>
      <c r="R86" s="90"/>
      <c r="S86" s="47"/>
      <c r="U86" s="78"/>
      <c r="V86" s="76" t="s">
        <v>398</v>
      </c>
      <c r="W86" s="75">
        <v>0.7</v>
      </c>
      <c r="X86" s="71">
        <v>338</v>
      </c>
      <c r="Y86" s="72"/>
    </row>
    <row r="87" spans="1:25" ht="16.5" customHeight="1" x14ac:dyDescent="0.2">
      <c r="A87" s="53">
        <v>1</v>
      </c>
      <c r="B87" s="53">
        <v>3463</v>
      </c>
      <c r="C87" s="85" t="s">
        <v>3432</v>
      </c>
      <c r="D87" s="83"/>
      <c r="E87" s="106"/>
      <c r="F87" s="325" t="s">
        <v>505</v>
      </c>
      <c r="G87" s="326"/>
      <c r="H87" s="83"/>
      <c r="I87" s="78"/>
      <c r="J87" s="77"/>
      <c r="K87" s="61"/>
      <c r="L87" s="62"/>
      <c r="M87" s="56"/>
      <c r="N87" s="57"/>
      <c r="O87" s="58"/>
      <c r="P87" s="47"/>
      <c r="R87" s="78"/>
      <c r="S87" s="47"/>
      <c r="U87" s="78"/>
      <c r="V87" s="77"/>
      <c r="W87" s="61"/>
      <c r="X87" s="59">
        <v>796</v>
      </c>
      <c r="Y87" s="60"/>
    </row>
    <row r="88" spans="1:25" ht="16.5" customHeight="1" x14ac:dyDescent="0.2">
      <c r="A88" s="53">
        <v>1</v>
      </c>
      <c r="B88" s="53">
        <v>3464</v>
      </c>
      <c r="C88" s="85" t="s">
        <v>3433</v>
      </c>
      <c r="D88" s="83"/>
      <c r="E88" s="106"/>
      <c r="F88" s="327"/>
      <c r="G88" s="328"/>
      <c r="H88" s="83"/>
      <c r="I88" s="78"/>
      <c r="J88" s="55"/>
      <c r="K88" s="49"/>
      <c r="L88" s="50"/>
      <c r="M88" s="56" t="s">
        <v>397</v>
      </c>
      <c r="N88" s="57" t="s">
        <v>398</v>
      </c>
      <c r="O88" s="58">
        <v>1</v>
      </c>
      <c r="P88" s="47"/>
      <c r="R88" s="78"/>
      <c r="S88" s="47"/>
      <c r="U88" s="78"/>
      <c r="V88" s="47"/>
      <c r="X88" s="59">
        <v>796</v>
      </c>
      <c r="Y88" s="60"/>
    </row>
    <row r="89" spans="1:25" ht="16.5" customHeight="1" x14ac:dyDescent="0.2">
      <c r="A89" s="53">
        <v>1</v>
      </c>
      <c r="B89" s="53">
        <v>3465</v>
      </c>
      <c r="C89" s="85" t="s">
        <v>3434</v>
      </c>
      <c r="D89" s="83"/>
      <c r="E89" s="106"/>
      <c r="F89" s="327"/>
      <c r="G89" s="328"/>
      <c r="H89" s="83"/>
      <c r="I89" s="78"/>
      <c r="J89" s="329" t="s">
        <v>399</v>
      </c>
      <c r="K89" s="61" t="s">
        <v>398</v>
      </c>
      <c r="L89" s="62">
        <v>0.7</v>
      </c>
      <c r="M89" s="56"/>
      <c r="N89" s="57"/>
      <c r="O89" s="58"/>
      <c r="P89" s="47"/>
      <c r="R89" s="78"/>
      <c r="S89" s="47"/>
      <c r="U89" s="78"/>
      <c r="V89" s="47"/>
      <c r="X89" s="59">
        <v>557</v>
      </c>
      <c r="Y89" s="60"/>
    </row>
    <row r="90" spans="1:25" ht="16.5" customHeight="1" x14ac:dyDescent="0.2">
      <c r="A90" s="53">
        <v>1</v>
      </c>
      <c r="B90" s="53">
        <v>3466</v>
      </c>
      <c r="C90" s="85" t="s">
        <v>3435</v>
      </c>
      <c r="D90" s="83"/>
      <c r="E90" s="106"/>
      <c r="F90" s="108">
        <v>167</v>
      </c>
      <c r="G90" s="25" t="s">
        <v>394</v>
      </c>
      <c r="H90" s="83"/>
      <c r="I90" s="78"/>
      <c r="J90" s="330"/>
      <c r="K90" s="49"/>
      <c r="L90" s="50"/>
      <c r="M90" s="56" t="s">
        <v>397</v>
      </c>
      <c r="N90" s="57" t="s">
        <v>398</v>
      </c>
      <c r="O90" s="58">
        <v>1</v>
      </c>
      <c r="P90" s="47"/>
      <c r="R90" s="78"/>
      <c r="S90" s="47"/>
      <c r="U90" s="78"/>
      <c r="V90" s="55"/>
      <c r="W90" s="49"/>
      <c r="X90" s="59">
        <v>557</v>
      </c>
      <c r="Y90" s="60"/>
    </row>
    <row r="91" spans="1:25" ht="16.5" customHeight="1" x14ac:dyDescent="0.2">
      <c r="A91" s="63">
        <v>1</v>
      </c>
      <c r="B91" s="63" t="s">
        <v>888</v>
      </c>
      <c r="C91" s="87" t="s">
        <v>3436</v>
      </c>
      <c r="D91" s="83"/>
      <c r="E91" s="106"/>
      <c r="F91" s="122"/>
      <c r="G91" s="106"/>
      <c r="H91" s="173"/>
      <c r="I91" s="90"/>
      <c r="J91" s="65"/>
      <c r="K91" s="66"/>
      <c r="L91" s="67"/>
      <c r="M91" s="68"/>
      <c r="N91" s="69"/>
      <c r="O91" s="70"/>
      <c r="P91" s="88"/>
      <c r="Q91" s="89"/>
      <c r="R91" s="90"/>
      <c r="S91" s="47"/>
      <c r="U91" s="78"/>
      <c r="V91" s="331" t="s">
        <v>400</v>
      </c>
      <c r="W91" s="332"/>
      <c r="X91" s="71">
        <v>557</v>
      </c>
      <c r="Y91" s="72"/>
    </row>
    <row r="92" spans="1:25" ht="16.5" customHeight="1" x14ac:dyDescent="0.2">
      <c r="A92" s="63">
        <v>1</v>
      </c>
      <c r="B92" s="63" t="s">
        <v>889</v>
      </c>
      <c r="C92" s="87" t="s">
        <v>3437</v>
      </c>
      <c r="D92" s="83"/>
      <c r="E92" s="106"/>
      <c r="F92" s="122"/>
      <c r="G92" s="106"/>
      <c r="H92" s="173"/>
      <c r="I92" s="90"/>
      <c r="J92" s="73"/>
      <c r="K92" s="74"/>
      <c r="L92" s="75"/>
      <c r="M92" s="68" t="s">
        <v>397</v>
      </c>
      <c r="N92" s="69" t="s">
        <v>398</v>
      </c>
      <c r="O92" s="70">
        <v>1</v>
      </c>
      <c r="P92" s="88"/>
      <c r="Q92" s="89"/>
      <c r="R92" s="90"/>
      <c r="S92" s="47"/>
      <c r="U92" s="78"/>
      <c r="V92" s="333"/>
      <c r="W92" s="334"/>
      <c r="X92" s="71">
        <v>557</v>
      </c>
      <c r="Y92" s="72"/>
    </row>
    <row r="93" spans="1:25" ht="16.5" customHeight="1" x14ac:dyDescent="0.2">
      <c r="A93" s="63">
        <v>1</v>
      </c>
      <c r="B93" s="63" t="s">
        <v>890</v>
      </c>
      <c r="C93" s="87" t="s">
        <v>3438</v>
      </c>
      <c r="D93" s="83"/>
      <c r="E93" s="106"/>
      <c r="F93" s="83"/>
      <c r="G93" s="106"/>
      <c r="H93" s="173"/>
      <c r="I93" s="90"/>
      <c r="J93" s="335" t="s">
        <v>399</v>
      </c>
      <c r="K93" s="66" t="s">
        <v>398</v>
      </c>
      <c r="L93" s="67">
        <v>0.7</v>
      </c>
      <c r="M93" s="68"/>
      <c r="N93" s="69"/>
      <c r="O93" s="70"/>
      <c r="P93" s="88"/>
      <c r="Q93" s="89"/>
      <c r="R93" s="90"/>
      <c r="S93" s="47"/>
      <c r="U93" s="78"/>
      <c r="V93" s="333"/>
      <c r="W93" s="334"/>
      <c r="X93" s="71">
        <v>390</v>
      </c>
      <c r="Y93" s="72"/>
    </row>
    <row r="94" spans="1:25" ht="16.5" customHeight="1" x14ac:dyDescent="0.2">
      <c r="A94" s="63">
        <v>1</v>
      </c>
      <c r="B94" s="63" t="s">
        <v>891</v>
      </c>
      <c r="C94" s="87" t="s">
        <v>3439</v>
      </c>
      <c r="D94" s="83"/>
      <c r="E94" s="106"/>
      <c r="F94" s="83"/>
      <c r="G94" s="106"/>
      <c r="H94" s="173"/>
      <c r="I94" s="90"/>
      <c r="J94" s="336"/>
      <c r="K94" s="74"/>
      <c r="L94" s="75"/>
      <c r="M94" s="68" t="s">
        <v>397</v>
      </c>
      <c r="N94" s="69" t="s">
        <v>398</v>
      </c>
      <c r="O94" s="70">
        <v>1</v>
      </c>
      <c r="P94" s="88"/>
      <c r="Q94" s="89"/>
      <c r="R94" s="90"/>
      <c r="S94" s="47"/>
      <c r="U94" s="78"/>
      <c r="V94" s="76" t="s">
        <v>398</v>
      </c>
      <c r="W94" s="75">
        <v>0.7</v>
      </c>
      <c r="X94" s="71">
        <v>390</v>
      </c>
      <c r="Y94" s="72"/>
    </row>
    <row r="95" spans="1:25" ht="16.5" customHeight="1" x14ac:dyDescent="0.2">
      <c r="A95" s="53">
        <v>1</v>
      </c>
      <c r="B95" s="53">
        <v>3467</v>
      </c>
      <c r="C95" s="85" t="s">
        <v>3440</v>
      </c>
      <c r="D95" s="83"/>
      <c r="E95" s="106"/>
      <c r="F95" s="325" t="s">
        <v>506</v>
      </c>
      <c r="G95" s="326"/>
      <c r="H95" s="83"/>
      <c r="I95" s="78"/>
      <c r="J95" s="77"/>
      <c r="K95" s="61"/>
      <c r="L95" s="62"/>
      <c r="M95" s="56"/>
      <c r="N95" s="57"/>
      <c r="O95" s="58"/>
      <c r="P95" s="47"/>
      <c r="R95" s="78"/>
      <c r="S95" s="47"/>
      <c r="U95" s="78"/>
      <c r="V95" s="77"/>
      <c r="W95" s="61"/>
      <c r="X95" s="59">
        <v>900</v>
      </c>
      <c r="Y95" s="60"/>
    </row>
    <row r="96" spans="1:25" ht="16.5" customHeight="1" x14ac:dyDescent="0.2">
      <c r="A96" s="53">
        <v>1</v>
      </c>
      <c r="B96" s="53">
        <v>3468</v>
      </c>
      <c r="C96" s="85" t="s">
        <v>3441</v>
      </c>
      <c r="D96" s="83"/>
      <c r="E96" s="106"/>
      <c r="F96" s="327"/>
      <c r="G96" s="328"/>
      <c r="H96" s="83"/>
      <c r="I96" s="78"/>
      <c r="J96" s="55"/>
      <c r="K96" s="49"/>
      <c r="L96" s="50"/>
      <c r="M96" s="56" t="s">
        <v>397</v>
      </c>
      <c r="N96" s="57" t="s">
        <v>398</v>
      </c>
      <c r="O96" s="58">
        <v>1</v>
      </c>
      <c r="P96" s="47"/>
      <c r="R96" s="78"/>
      <c r="S96" s="47"/>
      <c r="U96" s="78"/>
      <c r="V96" s="47"/>
      <c r="X96" s="59">
        <v>900</v>
      </c>
      <c r="Y96" s="60"/>
    </row>
    <row r="97" spans="1:25" ht="16.5" customHeight="1" x14ac:dyDescent="0.2">
      <c r="A97" s="53">
        <v>1</v>
      </c>
      <c r="B97" s="53">
        <v>3469</v>
      </c>
      <c r="C97" s="85" t="s">
        <v>3442</v>
      </c>
      <c r="D97" s="83"/>
      <c r="E97" s="106"/>
      <c r="F97" s="327"/>
      <c r="G97" s="328"/>
      <c r="H97" s="83"/>
      <c r="I97" s="78"/>
      <c r="J97" s="329" t="s">
        <v>399</v>
      </c>
      <c r="K97" s="61" t="s">
        <v>398</v>
      </c>
      <c r="L97" s="62">
        <v>0.7</v>
      </c>
      <c r="M97" s="56"/>
      <c r="N97" s="57"/>
      <c r="O97" s="58"/>
      <c r="P97" s="47"/>
      <c r="R97" s="78"/>
      <c r="S97" s="47"/>
      <c r="U97" s="78"/>
      <c r="V97" s="47"/>
      <c r="X97" s="59">
        <v>630</v>
      </c>
      <c r="Y97" s="60"/>
    </row>
    <row r="98" spans="1:25" ht="16.5" customHeight="1" x14ac:dyDescent="0.2">
      <c r="A98" s="53">
        <v>1</v>
      </c>
      <c r="B98" s="53">
        <v>3470</v>
      </c>
      <c r="C98" s="85" t="s">
        <v>3443</v>
      </c>
      <c r="D98" s="83"/>
      <c r="E98" s="106"/>
      <c r="F98" s="108">
        <v>250</v>
      </c>
      <c r="G98" s="25" t="s">
        <v>394</v>
      </c>
      <c r="H98" s="83"/>
      <c r="I98" s="78"/>
      <c r="J98" s="330"/>
      <c r="K98" s="49"/>
      <c r="L98" s="50"/>
      <c r="M98" s="56" t="s">
        <v>397</v>
      </c>
      <c r="N98" s="57" t="s">
        <v>398</v>
      </c>
      <c r="O98" s="58">
        <v>1</v>
      </c>
      <c r="P98" s="47"/>
      <c r="R98" s="78"/>
      <c r="S98" s="47"/>
      <c r="U98" s="78"/>
      <c r="V98" s="55"/>
      <c r="W98" s="49"/>
      <c r="X98" s="59">
        <v>630</v>
      </c>
      <c r="Y98" s="60"/>
    </row>
    <row r="99" spans="1:25" ht="16.5" customHeight="1" x14ac:dyDescent="0.2">
      <c r="A99" s="63">
        <v>1</v>
      </c>
      <c r="B99" s="63" t="s">
        <v>892</v>
      </c>
      <c r="C99" s="87" t="s">
        <v>3444</v>
      </c>
      <c r="D99" s="83"/>
      <c r="E99" s="106"/>
      <c r="F99" s="122"/>
      <c r="G99" s="106"/>
      <c r="H99" s="173"/>
      <c r="I99" s="90"/>
      <c r="J99" s="65"/>
      <c r="K99" s="66"/>
      <c r="L99" s="67"/>
      <c r="M99" s="68"/>
      <c r="N99" s="69"/>
      <c r="O99" s="70"/>
      <c r="P99" s="88"/>
      <c r="Q99" s="89"/>
      <c r="R99" s="90"/>
      <c r="S99" s="47"/>
      <c r="U99" s="78"/>
      <c r="V99" s="331" t="s">
        <v>400</v>
      </c>
      <c r="W99" s="332"/>
      <c r="X99" s="71">
        <v>630</v>
      </c>
      <c r="Y99" s="72"/>
    </row>
    <row r="100" spans="1:25" ht="16.5" customHeight="1" x14ac:dyDescent="0.2">
      <c r="A100" s="63">
        <v>1</v>
      </c>
      <c r="B100" s="63" t="s">
        <v>893</v>
      </c>
      <c r="C100" s="87" t="s">
        <v>3445</v>
      </c>
      <c r="D100" s="83"/>
      <c r="E100" s="106"/>
      <c r="F100" s="122"/>
      <c r="G100" s="106"/>
      <c r="H100" s="173"/>
      <c r="I100" s="90"/>
      <c r="J100" s="73"/>
      <c r="K100" s="74"/>
      <c r="L100" s="75"/>
      <c r="M100" s="68" t="s">
        <v>397</v>
      </c>
      <c r="N100" s="69" t="s">
        <v>398</v>
      </c>
      <c r="O100" s="70">
        <v>1</v>
      </c>
      <c r="P100" s="88"/>
      <c r="Q100" s="89"/>
      <c r="R100" s="90"/>
      <c r="S100" s="47"/>
      <c r="U100" s="78"/>
      <c r="V100" s="333"/>
      <c r="W100" s="334"/>
      <c r="X100" s="71">
        <v>630</v>
      </c>
      <c r="Y100" s="72"/>
    </row>
    <row r="101" spans="1:25" ht="16.5" customHeight="1" x14ac:dyDescent="0.2">
      <c r="A101" s="63">
        <v>1</v>
      </c>
      <c r="B101" s="63" t="s">
        <v>894</v>
      </c>
      <c r="C101" s="87" t="s">
        <v>3446</v>
      </c>
      <c r="D101" s="83"/>
      <c r="E101" s="106"/>
      <c r="F101" s="83"/>
      <c r="G101" s="106"/>
      <c r="H101" s="173"/>
      <c r="I101" s="90"/>
      <c r="J101" s="335" t="s">
        <v>399</v>
      </c>
      <c r="K101" s="66" t="s">
        <v>398</v>
      </c>
      <c r="L101" s="67">
        <v>0.7</v>
      </c>
      <c r="M101" s="68"/>
      <c r="N101" s="69"/>
      <c r="O101" s="70"/>
      <c r="P101" s="88"/>
      <c r="Q101" s="89"/>
      <c r="R101" s="90"/>
      <c r="S101" s="47"/>
      <c r="U101" s="78"/>
      <c r="V101" s="333"/>
      <c r="W101" s="334"/>
      <c r="X101" s="71">
        <v>441</v>
      </c>
      <c r="Y101" s="72"/>
    </row>
    <row r="102" spans="1:25" ht="16.5" customHeight="1" x14ac:dyDescent="0.2">
      <c r="A102" s="63">
        <v>1</v>
      </c>
      <c r="B102" s="63" t="s">
        <v>895</v>
      </c>
      <c r="C102" s="87" t="s">
        <v>3447</v>
      </c>
      <c r="D102" s="124"/>
      <c r="E102" s="113"/>
      <c r="F102" s="124"/>
      <c r="G102" s="113"/>
      <c r="H102" s="174"/>
      <c r="I102" s="92"/>
      <c r="J102" s="336"/>
      <c r="K102" s="74"/>
      <c r="L102" s="75"/>
      <c r="M102" s="68" t="s">
        <v>397</v>
      </c>
      <c r="N102" s="69" t="s">
        <v>398</v>
      </c>
      <c r="O102" s="70">
        <v>1</v>
      </c>
      <c r="P102" s="73"/>
      <c r="Q102" s="75"/>
      <c r="R102" s="92"/>
      <c r="S102" s="55"/>
      <c r="T102" s="50"/>
      <c r="U102" s="125"/>
      <c r="V102" s="76" t="s">
        <v>398</v>
      </c>
      <c r="W102" s="75">
        <v>0.7</v>
      </c>
      <c r="X102" s="71">
        <v>441</v>
      </c>
      <c r="Y102" s="79"/>
    </row>
    <row r="103" spans="1:25" ht="16.5" customHeight="1" x14ac:dyDescent="0.2">
      <c r="A103" s="44">
        <v>1</v>
      </c>
      <c r="B103" s="44">
        <v>3471</v>
      </c>
      <c r="C103" s="45" t="s">
        <v>3448</v>
      </c>
      <c r="D103" s="327" t="s">
        <v>896</v>
      </c>
      <c r="E103" s="328"/>
      <c r="F103" s="327" t="s">
        <v>504</v>
      </c>
      <c r="G103" s="328"/>
      <c r="H103" s="83"/>
      <c r="I103" s="78"/>
      <c r="J103" s="47"/>
      <c r="M103" s="48"/>
      <c r="N103" s="49"/>
      <c r="O103" s="50"/>
      <c r="P103" s="47"/>
      <c r="R103" s="78"/>
      <c r="S103" s="83" t="s">
        <v>465</v>
      </c>
      <c r="U103" s="78"/>
      <c r="V103" s="47"/>
      <c r="X103" s="51">
        <v>775</v>
      </c>
      <c r="Y103" s="52" t="s">
        <v>396</v>
      </c>
    </row>
    <row r="104" spans="1:25" ht="16.5" customHeight="1" x14ac:dyDescent="0.2">
      <c r="A104" s="53">
        <v>1</v>
      </c>
      <c r="B104" s="53">
        <v>3472</v>
      </c>
      <c r="C104" s="85" t="s">
        <v>3449</v>
      </c>
      <c r="D104" s="327"/>
      <c r="E104" s="328"/>
      <c r="F104" s="327"/>
      <c r="G104" s="328"/>
      <c r="H104" s="83"/>
      <c r="I104" s="78"/>
      <c r="J104" s="55"/>
      <c r="K104" s="49"/>
      <c r="L104" s="50"/>
      <c r="M104" s="56" t="s">
        <v>397</v>
      </c>
      <c r="N104" s="57" t="s">
        <v>398</v>
      </c>
      <c r="O104" s="58">
        <v>1</v>
      </c>
      <c r="P104" s="47"/>
      <c r="R104" s="78"/>
      <c r="S104" s="47" t="s">
        <v>398</v>
      </c>
      <c r="T104" s="26">
        <v>0.25</v>
      </c>
      <c r="U104" s="345" t="s">
        <v>423</v>
      </c>
      <c r="V104" s="47"/>
      <c r="X104" s="59">
        <v>775</v>
      </c>
      <c r="Y104" s="60"/>
    </row>
    <row r="105" spans="1:25" ht="16.5" customHeight="1" x14ac:dyDescent="0.2">
      <c r="A105" s="53">
        <v>1</v>
      </c>
      <c r="B105" s="53">
        <v>3473</v>
      </c>
      <c r="C105" s="85" t="s">
        <v>3450</v>
      </c>
      <c r="D105" s="327"/>
      <c r="E105" s="328"/>
      <c r="F105" s="327"/>
      <c r="G105" s="328"/>
      <c r="H105" s="83"/>
      <c r="I105" s="78"/>
      <c r="J105" s="329" t="s">
        <v>399</v>
      </c>
      <c r="K105" s="61" t="s">
        <v>398</v>
      </c>
      <c r="L105" s="62">
        <v>0.7</v>
      </c>
      <c r="M105" s="56"/>
      <c r="N105" s="57"/>
      <c r="O105" s="58"/>
      <c r="P105" s="47"/>
      <c r="R105" s="78"/>
      <c r="S105" s="47"/>
      <c r="U105" s="345"/>
      <c r="V105" s="47"/>
      <c r="X105" s="59">
        <v>543</v>
      </c>
      <c r="Y105" s="60"/>
    </row>
    <row r="106" spans="1:25" ht="16.5" customHeight="1" x14ac:dyDescent="0.2">
      <c r="A106" s="53">
        <v>1</v>
      </c>
      <c r="B106" s="53">
        <v>3474</v>
      </c>
      <c r="C106" s="85" t="s">
        <v>3451</v>
      </c>
      <c r="D106" s="108">
        <v>669</v>
      </c>
      <c r="E106" s="25" t="s">
        <v>394</v>
      </c>
      <c r="F106" s="108">
        <v>85</v>
      </c>
      <c r="G106" s="25" t="s">
        <v>394</v>
      </c>
      <c r="H106" s="83"/>
      <c r="I106" s="78"/>
      <c r="J106" s="330"/>
      <c r="K106" s="49"/>
      <c r="L106" s="50"/>
      <c r="M106" s="56" t="s">
        <v>397</v>
      </c>
      <c r="N106" s="57" t="s">
        <v>398</v>
      </c>
      <c r="O106" s="58">
        <v>1</v>
      </c>
      <c r="P106" s="47"/>
      <c r="R106" s="78"/>
      <c r="S106" s="47"/>
      <c r="U106" s="78"/>
      <c r="V106" s="55"/>
      <c r="W106" s="49"/>
      <c r="X106" s="59">
        <v>543</v>
      </c>
      <c r="Y106" s="60"/>
    </row>
    <row r="107" spans="1:25" ht="16.5" customHeight="1" x14ac:dyDescent="0.2">
      <c r="A107" s="63">
        <v>1</v>
      </c>
      <c r="B107" s="63" t="s">
        <v>897</v>
      </c>
      <c r="C107" s="87" t="s">
        <v>3452</v>
      </c>
      <c r="D107" s="122"/>
      <c r="E107" s="106"/>
      <c r="F107" s="122"/>
      <c r="G107" s="106"/>
      <c r="H107" s="173"/>
      <c r="I107" s="90"/>
      <c r="J107" s="65"/>
      <c r="K107" s="66"/>
      <c r="L107" s="67"/>
      <c r="M107" s="68"/>
      <c r="N107" s="69"/>
      <c r="O107" s="70"/>
      <c r="P107" s="88"/>
      <c r="Q107" s="89"/>
      <c r="R107" s="90"/>
      <c r="S107" s="47"/>
      <c r="U107" s="78"/>
      <c r="V107" s="331" t="s">
        <v>400</v>
      </c>
      <c r="W107" s="332"/>
      <c r="X107" s="71">
        <v>542</v>
      </c>
      <c r="Y107" s="72"/>
    </row>
    <row r="108" spans="1:25" ht="16.5" customHeight="1" x14ac:dyDescent="0.2">
      <c r="A108" s="63">
        <v>1</v>
      </c>
      <c r="B108" s="63" t="s">
        <v>898</v>
      </c>
      <c r="C108" s="87" t="s">
        <v>3453</v>
      </c>
      <c r="D108" s="122"/>
      <c r="E108" s="106"/>
      <c r="F108" s="122"/>
      <c r="G108" s="106"/>
      <c r="H108" s="173"/>
      <c r="I108" s="90"/>
      <c r="J108" s="73"/>
      <c r="K108" s="74"/>
      <c r="L108" s="75"/>
      <c r="M108" s="68" t="s">
        <v>397</v>
      </c>
      <c r="N108" s="69" t="s">
        <v>398</v>
      </c>
      <c r="O108" s="70">
        <v>1</v>
      </c>
      <c r="P108" s="88"/>
      <c r="Q108" s="89"/>
      <c r="R108" s="90"/>
      <c r="S108" s="47"/>
      <c r="U108" s="78"/>
      <c r="V108" s="333"/>
      <c r="W108" s="334"/>
      <c r="X108" s="71">
        <v>542</v>
      </c>
      <c r="Y108" s="72"/>
    </row>
    <row r="109" spans="1:25" ht="16.5" customHeight="1" x14ac:dyDescent="0.2">
      <c r="A109" s="63">
        <v>1</v>
      </c>
      <c r="B109" s="63" t="s">
        <v>899</v>
      </c>
      <c r="C109" s="87" t="s">
        <v>3454</v>
      </c>
      <c r="D109" s="83"/>
      <c r="E109" s="106"/>
      <c r="F109" s="83"/>
      <c r="G109" s="106"/>
      <c r="H109" s="173"/>
      <c r="I109" s="90"/>
      <c r="J109" s="335" t="s">
        <v>399</v>
      </c>
      <c r="K109" s="66" t="s">
        <v>398</v>
      </c>
      <c r="L109" s="67">
        <v>0.7</v>
      </c>
      <c r="M109" s="68"/>
      <c r="N109" s="69"/>
      <c r="O109" s="70"/>
      <c r="P109" s="88"/>
      <c r="Q109" s="89"/>
      <c r="R109" s="90"/>
      <c r="S109" s="47"/>
      <c r="U109" s="78"/>
      <c r="V109" s="333"/>
      <c r="W109" s="334"/>
      <c r="X109" s="71">
        <v>381</v>
      </c>
      <c r="Y109" s="72"/>
    </row>
    <row r="110" spans="1:25" ht="16.5" customHeight="1" x14ac:dyDescent="0.2">
      <c r="A110" s="63">
        <v>1</v>
      </c>
      <c r="B110" s="63" t="s">
        <v>900</v>
      </c>
      <c r="C110" s="87" t="s">
        <v>3455</v>
      </c>
      <c r="D110" s="83"/>
      <c r="E110" s="106"/>
      <c r="F110" s="83"/>
      <c r="G110" s="106"/>
      <c r="H110" s="173"/>
      <c r="I110" s="90"/>
      <c r="J110" s="336"/>
      <c r="K110" s="74"/>
      <c r="L110" s="75"/>
      <c r="M110" s="68" t="s">
        <v>397</v>
      </c>
      <c r="N110" s="69" t="s">
        <v>398</v>
      </c>
      <c r="O110" s="70">
        <v>1</v>
      </c>
      <c r="P110" s="88"/>
      <c r="Q110" s="89"/>
      <c r="R110" s="90"/>
      <c r="S110" s="47"/>
      <c r="U110" s="78"/>
      <c r="V110" s="76" t="s">
        <v>398</v>
      </c>
      <c r="W110" s="75">
        <v>0.7</v>
      </c>
      <c r="X110" s="71">
        <v>381</v>
      </c>
      <c r="Y110" s="72"/>
    </row>
    <row r="111" spans="1:25" ht="16.5" customHeight="1" x14ac:dyDescent="0.2">
      <c r="A111" s="53">
        <v>1</v>
      </c>
      <c r="B111" s="53">
        <v>3475</v>
      </c>
      <c r="C111" s="85" t="s">
        <v>3456</v>
      </c>
      <c r="D111" s="83"/>
      <c r="E111" s="106"/>
      <c r="F111" s="325" t="s">
        <v>505</v>
      </c>
      <c r="G111" s="326"/>
      <c r="H111" s="83"/>
      <c r="I111" s="78"/>
      <c r="J111" s="77"/>
      <c r="K111" s="61"/>
      <c r="L111" s="62"/>
      <c r="M111" s="56"/>
      <c r="N111" s="57"/>
      <c r="O111" s="58"/>
      <c r="P111" s="47"/>
      <c r="R111" s="78"/>
      <c r="S111" s="47"/>
      <c r="U111" s="78"/>
      <c r="V111" s="77"/>
      <c r="W111" s="61"/>
      <c r="X111" s="59">
        <v>879</v>
      </c>
      <c r="Y111" s="60"/>
    </row>
    <row r="112" spans="1:25" ht="16.5" customHeight="1" x14ac:dyDescent="0.2">
      <c r="A112" s="53">
        <v>1</v>
      </c>
      <c r="B112" s="53">
        <v>3476</v>
      </c>
      <c r="C112" s="85" t="s">
        <v>3457</v>
      </c>
      <c r="D112" s="83"/>
      <c r="E112" s="106"/>
      <c r="F112" s="327"/>
      <c r="G112" s="328"/>
      <c r="H112" s="83"/>
      <c r="I112" s="78"/>
      <c r="J112" s="55"/>
      <c r="K112" s="49"/>
      <c r="L112" s="50"/>
      <c r="M112" s="56" t="s">
        <v>397</v>
      </c>
      <c r="N112" s="57" t="s">
        <v>398</v>
      </c>
      <c r="O112" s="58">
        <v>1</v>
      </c>
      <c r="P112" s="47"/>
      <c r="R112" s="78"/>
      <c r="S112" s="47"/>
      <c r="U112" s="78"/>
      <c r="V112" s="47"/>
      <c r="X112" s="59">
        <v>879</v>
      </c>
      <c r="Y112" s="60"/>
    </row>
    <row r="113" spans="1:25" ht="16.5" customHeight="1" x14ac:dyDescent="0.2">
      <c r="A113" s="53">
        <v>1</v>
      </c>
      <c r="B113" s="53">
        <v>3477</v>
      </c>
      <c r="C113" s="85" t="s">
        <v>3458</v>
      </c>
      <c r="D113" s="83"/>
      <c r="E113" s="106"/>
      <c r="F113" s="327"/>
      <c r="G113" s="328"/>
      <c r="H113" s="83"/>
      <c r="I113" s="78"/>
      <c r="J113" s="329" t="s">
        <v>399</v>
      </c>
      <c r="K113" s="61" t="s">
        <v>398</v>
      </c>
      <c r="L113" s="62">
        <v>0.7</v>
      </c>
      <c r="M113" s="56"/>
      <c r="N113" s="57"/>
      <c r="O113" s="58"/>
      <c r="P113" s="47"/>
      <c r="R113" s="78"/>
      <c r="S113" s="47"/>
      <c r="U113" s="78"/>
      <c r="V113" s="47"/>
      <c r="X113" s="59">
        <v>616</v>
      </c>
      <c r="Y113" s="60"/>
    </row>
    <row r="114" spans="1:25" ht="16.5" customHeight="1" x14ac:dyDescent="0.2">
      <c r="A114" s="53">
        <v>1</v>
      </c>
      <c r="B114" s="53">
        <v>3478</v>
      </c>
      <c r="C114" s="85" t="s">
        <v>3459</v>
      </c>
      <c r="D114" s="83"/>
      <c r="E114" s="106"/>
      <c r="F114" s="108">
        <v>168</v>
      </c>
      <c r="G114" s="25" t="s">
        <v>394</v>
      </c>
      <c r="H114" s="83"/>
      <c r="I114" s="78"/>
      <c r="J114" s="330"/>
      <c r="K114" s="49"/>
      <c r="L114" s="50"/>
      <c r="M114" s="56" t="s">
        <v>397</v>
      </c>
      <c r="N114" s="57" t="s">
        <v>398</v>
      </c>
      <c r="O114" s="58">
        <v>1</v>
      </c>
      <c r="P114" s="47"/>
      <c r="R114" s="78"/>
      <c r="S114" s="47"/>
      <c r="U114" s="78"/>
      <c r="V114" s="55"/>
      <c r="W114" s="49"/>
      <c r="X114" s="59">
        <v>616</v>
      </c>
      <c r="Y114" s="60"/>
    </row>
    <row r="115" spans="1:25" ht="16.5" customHeight="1" x14ac:dyDescent="0.2">
      <c r="A115" s="63">
        <v>1</v>
      </c>
      <c r="B115" s="63" t="s">
        <v>901</v>
      </c>
      <c r="C115" s="87" t="s">
        <v>3460</v>
      </c>
      <c r="D115" s="83"/>
      <c r="E115" s="106"/>
      <c r="F115" s="122"/>
      <c r="G115" s="106"/>
      <c r="H115" s="173"/>
      <c r="I115" s="90"/>
      <c r="J115" s="65"/>
      <c r="K115" s="66"/>
      <c r="L115" s="67"/>
      <c r="M115" s="68"/>
      <c r="N115" s="69"/>
      <c r="O115" s="70"/>
      <c r="P115" s="88"/>
      <c r="Q115" s="89"/>
      <c r="R115" s="90"/>
      <c r="S115" s="47"/>
      <c r="U115" s="78"/>
      <c r="V115" s="331" t="s">
        <v>400</v>
      </c>
      <c r="W115" s="332"/>
      <c r="X115" s="71">
        <v>615</v>
      </c>
      <c r="Y115" s="72"/>
    </row>
    <row r="116" spans="1:25" ht="16.5" customHeight="1" x14ac:dyDescent="0.2">
      <c r="A116" s="63">
        <v>1</v>
      </c>
      <c r="B116" s="63" t="s">
        <v>902</v>
      </c>
      <c r="C116" s="87" t="s">
        <v>3461</v>
      </c>
      <c r="D116" s="83"/>
      <c r="E116" s="106"/>
      <c r="F116" s="122"/>
      <c r="G116" s="106"/>
      <c r="H116" s="173"/>
      <c r="I116" s="90"/>
      <c r="J116" s="73"/>
      <c r="K116" s="74"/>
      <c r="L116" s="75"/>
      <c r="M116" s="68" t="s">
        <v>397</v>
      </c>
      <c r="N116" s="69" t="s">
        <v>398</v>
      </c>
      <c r="O116" s="70">
        <v>1</v>
      </c>
      <c r="P116" s="88"/>
      <c r="Q116" s="89"/>
      <c r="R116" s="90"/>
      <c r="S116" s="47"/>
      <c r="U116" s="78"/>
      <c r="V116" s="333"/>
      <c r="W116" s="334"/>
      <c r="X116" s="71">
        <v>615</v>
      </c>
      <c r="Y116" s="72"/>
    </row>
    <row r="117" spans="1:25" ht="16.5" customHeight="1" x14ac:dyDescent="0.2">
      <c r="A117" s="63">
        <v>1</v>
      </c>
      <c r="B117" s="63" t="s">
        <v>903</v>
      </c>
      <c r="C117" s="87" t="s">
        <v>3462</v>
      </c>
      <c r="D117" s="83"/>
      <c r="E117" s="106"/>
      <c r="F117" s="83"/>
      <c r="G117" s="106"/>
      <c r="H117" s="173"/>
      <c r="I117" s="90"/>
      <c r="J117" s="335" t="s">
        <v>399</v>
      </c>
      <c r="K117" s="66" t="s">
        <v>398</v>
      </c>
      <c r="L117" s="67">
        <v>0.7</v>
      </c>
      <c r="M117" s="68"/>
      <c r="N117" s="69"/>
      <c r="O117" s="70"/>
      <c r="P117" s="88"/>
      <c r="Q117" s="89"/>
      <c r="R117" s="90"/>
      <c r="S117" s="47"/>
      <c r="U117" s="78"/>
      <c r="V117" s="333"/>
      <c r="W117" s="334"/>
      <c r="X117" s="71">
        <v>432</v>
      </c>
      <c r="Y117" s="72"/>
    </row>
    <row r="118" spans="1:25" ht="16.5" customHeight="1" x14ac:dyDescent="0.2">
      <c r="A118" s="63">
        <v>1</v>
      </c>
      <c r="B118" s="63" t="s">
        <v>904</v>
      </c>
      <c r="C118" s="87" t="s">
        <v>3463</v>
      </c>
      <c r="D118" s="83"/>
      <c r="E118" s="106"/>
      <c r="F118" s="83"/>
      <c r="G118" s="106"/>
      <c r="H118" s="173"/>
      <c r="I118" s="90"/>
      <c r="J118" s="336"/>
      <c r="K118" s="74"/>
      <c r="L118" s="75"/>
      <c r="M118" s="68" t="s">
        <v>397</v>
      </c>
      <c r="N118" s="69" t="s">
        <v>398</v>
      </c>
      <c r="O118" s="70">
        <v>1</v>
      </c>
      <c r="P118" s="88"/>
      <c r="Q118" s="89"/>
      <c r="R118" s="90"/>
      <c r="S118" s="47"/>
      <c r="U118" s="78"/>
      <c r="V118" s="76" t="s">
        <v>398</v>
      </c>
      <c r="W118" s="75">
        <v>0.7</v>
      </c>
      <c r="X118" s="71">
        <v>432</v>
      </c>
      <c r="Y118" s="72"/>
    </row>
    <row r="119" spans="1:25" ht="16.5" customHeight="1" x14ac:dyDescent="0.2">
      <c r="A119" s="53">
        <v>1</v>
      </c>
      <c r="B119" s="53">
        <v>3479</v>
      </c>
      <c r="C119" s="85" t="s">
        <v>3464</v>
      </c>
      <c r="D119" s="325" t="s">
        <v>905</v>
      </c>
      <c r="E119" s="326"/>
      <c r="F119" s="325" t="s">
        <v>504</v>
      </c>
      <c r="G119" s="326"/>
      <c r="H119" s="83"/>
      <c r="I119" s="78"/>
      <c r="J119" s="77"/>
      <c r="K119" s="61"/>
      <c r="L119" s="62"/>
      <c r="M119" s="56"/>
      <c r="N119" s="57"/>
      <c r="O119" s="58"/>
      <c r="P119" s="47"/>
      <c r="R119" s="78"/>
      <c r="S119" s="47"/>
      <c r="U119" s="78"/>
      <c r="V119" s="77"/>
      <c r="W119" s="61"/>
      <c r="X119" s="59">
        <v>858</v>
      </c>
      <c r="Y119" s="60"/>
    </row>
    <row r="120" spans="1:25" ht="16.5" customHeight="1" x14ac:dyDescent="0.2">
      <c r="A120" s="53">
        <v>1</v>
      </c>
      <c r="B120" s="53">
        <v>3480</v>
      </c>
      <c r="C120" s="85" t="s">
        <v>3465</v>
      </c>
      <c r="D120" s="327"/>
      <c r="E120" s="328"/>
      <c r="F120" s="327"/>
      <c r="G120" s="328"/>
      <c r="H120" s="83"/>
      <c r="I120" s="78"/>
      <c r="J120" s="55"/>
      <c r="K120" s="49"/>
      <c r="L120" s="50"/>
      <c r="M120" s="56" t="s">
        <v>397</v>
      </c>
      <c r="N120" s="57" t="s">
        <v>398</v>
      </c>
      <c r="O120" s="58">
        <v>1</v>
      </c>
      <c r="P120" s="47"/>
      <c r="R120" s="78"/>
      <c r="S120" s="47"/>
      <c r="U120" s="78"/>
      <c r="V120" s="47"/>
      <c r="X120" s="59">
        <v>858</v>
      </c>
      <c r="Y120" s="60"/>
    </row>
    <row r="121" spans="1:25" ht="16.5" customHeight="1" x14ac:dyDescent="0.2">
      <c r="A121" s="53">
        <v>1</v>
      </c>
      <c r="B121" s="53">
        <v>3481</v>
      </c>
      <c r="C121" s="85" t="s">
        <v>3466</v>
      </c>
      <c r="D121" s="327"/>
      <c r="E121" s="328"/>
      <c r="F121" s="327"/>
      <c r="G121" s="328"/>
      <c r="H121" s="83"/>
      <c r="I121" s="78"/>
      <c r="J121" s="329" t="s">
        <v>399</v>
      </c>
      <c r="K121" s="61" t="s">
        <v>398</v>
      </c>
      <c r="L121" s="62">
        <v>0.7</v>
      </c>
      <c r="M121" s="56"/>
      <c r="N121" s="57"/>
      <c r="O121" s="58"/>
      <c r="P121" s="47"/>
      <c r="R121" s="78"/>
      <c r="S121" s="47"/>
      <c r="U121" s="78"/>
      <c r="V121" s="47"/>
      <c r="X121" s="59">
        <v>601</v>
      </c>
      <c r="Y121" s="60"/>
    </row>
    <row r="122" spans="1:25" ht="16.5" customHeight="1" x14ac:dyDescent="0.2">
      <c r="A122" s="53">
        <v>1</v>
      </c>
      <c r="B122" s="53">
        <v>3482</v>
      </c>
      <c r="C122" s="85" t="s">
        <v>3467</v>
      </c>
      <c r="D122" s="108">
        <v>754</v>
      </c>
      <c r="E122" s="25" t="s">
        <v>394</v>
      </c>
      <c r="F122" s="108">
        <v>83</v>
      </c>
      <c r="G122" s="25" t="s">
        <v>394</v>
      </c>
      <c r="H122" s="83"/>
      <c r="I122" s="78"/>
      <c r="J122" s="330"/>
      <c r="K122" s="49"/>
      <c r="L122" s="50"/>
      <c r="M122" s="56" t="s">
        <v>397</v>
      </c>
      <c r="N122" s="57" t="s">
        <v>398</v>
      </c>
      <c r="O122" s="58">
        <v>1</v>
      </c>
      <c r="P122" s="47"/>
      <c r="R122" s="78"/>
      <c r="S122" s="47"/>
      <c r="U122" s="78"/>
      <c r="V122" s="55"/>
      <c r="W122" s="49"/>
      <c r="X122" s="59">
        <v>601</v>
      </c>
      <c r="Y122" s="60"/>
    </row>
    <row r="123" spans="1:25" ht="16.5" customHeight="1" x14ac:dyDescent="0.2">
      <c r="A123" s="63">
        <v>1</v>
      </c>
      <c r="B123" s="63" t="s">
        <v>906</v>
      </c>
      <c r="C123" s="87" t="s">
        <v>3468</v>
      </c>
      <c r="D123" s="122"/>
      <c r="E123" s="106"/>
      <c r="F123" s="122"/>
      <c r="G123" s="106"/>
      <c r="H123" s="173"/>
      <c r="I123" s="90"/>
      <c r="J123" s="65"/>
      <c r="K123" s="66"/>
      <c r="L123" s="67"/>
      <c r="M123" s="68"/>
      <c r="N123" s="69"/>
      <c r="O123" s="70"/>
      <c r="P123" s="88"/>
      <c r="Q123" s="89"/>
      <c r="R123" s="90"/>
      <c r="S123" s="47"/>
      <c r="U123" s="78"/>
      <c r="V123" s="331" t="s">
        <v>400</v>
      </c>
      <c r="W123" s="332"/>
      <c r="X123" s="71">
        <v>601</v>
      </c>
      <c r="Y123" s="72"/>
    </row>
    <row r="124" spans="1:25" ht="16.5" customHeight="1" x14ac:dyDescent="0.2">
      <c r="A124" s="63">
        <v>1</v>
      </c>
      <c r="B124" s="63" t="s">
        <v>907</v>
      </c>
      <c r="C124" s="87" t="s">
        <v>3469</v>
      </c>
      <c r="D124" s="122"/>
      <c r="E124" s="106"/>
      <c r="F124" s="122"/>
      <c r="G124" s="106"/>
      <c r="H124" s="173"/>
      <c r="I124" s="90"/>
      <c r="J124" s="73"/>
      <c r="K124" s="74"/>
      <c r="L124" s="75"/>
      <c r="M124" s="68" t="s">
        <v>397</v>
      </c>
      <c r="N124" s="69" t="s">
        <v>398</v>
      </c>
      <c r="O124" s="70">
        <v>1</v>
      </c>
      <c r="P124" s="88"/>
      <c r="Q124" s="89"/>
      <c r="R124" s="90"/>
      <c r="S124" s="47"/>
      <c r="U124" s="78"/>
      <c r="V124" s="333"/>
      <c r="W124" s="334"/>
      <c r="X124" s="71">
        <v>601</v>
      </c>
      <c r="Y124" s="72"/>
    </row>
    <row r="125" spans="1:25" ht="16.5" customHeight="1" x14ac:dyDescent="0.2">
      <c r="A125" s="63">
        <v>1</v>
      </c>
      <c r="B125" s="63" t="s">
        <v>908</v>
      </c>
      <c r="C125" s="87" t="s">
        <v>3470</v>
      </c>
      <c r="D125" s="83"/>
      <c r="E125" s="106"/>
      <c r="F125" s="83"/>
      <c r="G125" s="106"/>
      <c r="H125" s="173"/>
      <c r="I125" s="90"/>
      <c r="J125" s="335" t="s">
        <v>399</v>
      </c>
      <c r="K125" s="66" t="s">
        <v>398</v>
      </c>
      <c r="L125" s="67">
        <v>0.7</v>
      </c>
      <c r="M125" s="68"/>
      <c r="N125" s="69"/>
      <c r="O125" s="70"/>
      <c r="P125" s="88"/>
      <c r="Q125" s="89"/>
      <c r="R125" s="90"/>
      <c r="S125" s="47"/>
      <c r="U125" s="78"/>
      <c r="V125" s="333"/>
      <c r="W125" s="334"/>
      <c r="X125" s="71">
        <v>421</v>
      </c>
      <c r="Y125" s="72"/>
    </row>
    <row r="126" spans="1:25" ht="16.5" customHeight="1" x14ac:dyDescent="0.2">
      <c r="A126" s="63">
        <v>1</v>
      </c>
      <c r="B126" s="63" t="s">
        <v>909</v>
      </c>
      <c r="C126" s="87" t="s">
        <v>3471</v>
      </c>
      <c r="D126" s="124"/>
      <c r="E126" s="113"/>
      <c r="F126" s="124"/>
      <c r="G126" s="113"/>
      <c r="H126" s="174"/>
      <c r="I126" s="92"/>
      <c r="J126" s="336"/>
      <c r="K126" s="74"/>
      <c r="L126" s="75"/>
      <c r="M126" s="68" t="s">
        <v>397</v>
      </c>
      <c r="N126" s="69" t="s">
        <v>398</v>
      </c>
      <c r="O126" s="70">
        <v>1</v>
      </c>
      <c r="P126" s="73"/>
      <c r="Q126" s="75"/>
      <c r="R126" s="92"/>
      <c r="S126" s="55"/>
      <c r="T126" s="50"/>
      <c r="U126" s="125"/>
      <c r="V126" s="76" t="s">
        <v>398</v>
      </c>
      <c r="W126" s="75">
        <v>0.7</v>
      </c>
      <c r="X126" s="71">
        <v>421</v>
      </c>
      <c r="Y126" s="79"/>
    </row>
    <row r="127" spans="1:25" ht="16.5" customHeight="1" x14ac:dyDescent="0.2">
      <c r="A127" s="93"/>
      <c r="B127" s="93"/>
      <c r="C127" s="94"/>
      <c r="X127" s="96"/>
      <c r="Y127" s="97"/>
    </row>
    <row r="128" spans="1:25" ht="16.5" customHeight="1" x14ac:dyDescent="0.2">
      <c r="A128" s="93"/>
      <c r="B128" s="93"/>
      <c r="C128" s="94"/>
      <c r="X128" s="96"/>
      <c r="Y128" s="97"/>
    </row>
    <row r="129" spans="1:25" ht="16.5" customHeight="1" x14ac:dyDescent="0.2">
      <c r="A129" s="93"/>
      <c r="B129" s="98" t="s">
        <v>2671</v>
      </c>
      <c r="C129" s="94"/>
      <c r="D129" s="81"/>
      <c r="X129" s="96"/>
      <c r="Y129" s="97"/>
    </row>
    <row r="130" spans="1:25" ht="16.5" customHeight="1" x14ac:dyDescent="0.2">
      <c r="A130" s="99" t="s">
        <v>386</v>
      </c>
      <c r="B130" s="32"/>
      <c r="C130" s="100" t="s">
        <v>387</v>
      </c>
      <c r="D130" s="34" t="s">
        <v>388</v>
      </c>
      <c r="E130" s="119"/>
      <c r="F130" s="34"/>
      <c r="G130" s="119"/>
      <c r="H130" s="34"/>
      <c r="I130" s="34"/>
      <c r="J130" s="34"/>
      <c r="K130" s="34"/>
      <c r="L130" s="35"/>
      <c r="M130" s="34"/>
      <c r="N130" s="34"/>
      <c r="O130" s="35"/>
      <c r="P130" s="34"/>
      <c r="Q130" s="35"/>
      <c r="R130" s="34"/>
      <c r="S130" s="34"/>
      <c r="T130" s="35"/>
      <c r="U130" s="34"/>
      <c r="V130" s="34"/>
      <c r="W130" s="34"/>
      <c r="X130" s="36" t="s">
        <v>389</v>
      </c>
      <c r="Y130" s="33" t="s">
        <v>390</v>
      </c>
    </row>
    <row r="131" spans="1:25" ht="16.5" customHeight="1" x14ac:dyDescent="0.2">
      <c r="A131" s="37" t="s">
        <v>391</v>
      </c>
      <c r="B131" s="37" t="s">
        <v>392</v>
      </c>
      <c r="C131" s="101"/>
      <c r="D131" s="99" t="s">
        <v>452</v>
      </c>
      <c r="E131" s="126"/>
      <c r="F131" s="99" t="s">
        <v>453</v>
      </c>
      <c r="G131" s="120"/>
      <c r="H131" s="40"/>
      <c r="I131" s="40"/>
      <c r="J131" s="40"/>
      <c r="K131" s="40"/>
      <c r="L131" s="41"/>
      <c r="M131" s="40"/>
      <c r="N131" s="40"/>
      <c r="O131" s="41"/>
      <c r="P131" s="40"/>
      <c r="Q131" s="41"/>
      <c r="R131" s="40"/>
      <c r="S131" s="40"/>
      <c r="T131" s="41"/>
      <c r="U131" s="40"/>
      <c r="V131" s="40"/>
      <c r="W131" s="40"/>
      <c r="X131" s="42" t="s">
        <v>393</v>
      </c>
      <c r="Y131" s="43" t="s">
        <v>394</v>
      </c>
    </row>
    <row r="132" spans="1:25" ht="16.5" customHeight="1" x14ac:dyDescent="0.2">
      <c r="A132" s="44">
        <v>1</v>
      </c>
      <c r="B132" s="44">
        <v>3483</v>
      </c>
      <c r="C132" s="45" t="s">
        <v>3472</v>
      </c>
      <c r="D132" s="327" t="s">
        <v>472</v>
      </c>
      <c r="E132" s="328"/>
      <c r="F132" s="327" t="s">
        <v>910</v>
      </c>
      <c r="G132" s="328"/>
      <c r="H132" s="327" t="s">
        <v>499</v>
      </c>
      <c r="I132" s="328"/>
      <c r="J132" s="47"/>
      <c r="M132" s="48"/>
      <c r="N132" s="49"/>
      <c r="O132" s="50"/>
      <c r="P132" s="83" t="s">
        <v>455</v>
      </c>
      <c r="R132" s="78"/>
      <c r="S132" s="102" t="s">
        <v>456</v>
      </c>
      <c r="U132" s="78"/>
      <c r="V132" s="47"/>
      <c r="X132" s="51">
        <v>1090</v>
      </c>
      <c r="Y132" s="52" t="s">
        <v>396</v>
      </c>
    </row>
    <row r="133" spans="1:25" ht="16.5" customHeight="1" x14ac:dyDescent="0.2">
      <c r="A133" s="53">
        <v>1</v>
      </c>
      <c r="B133" s="53">
        <v>3484</v>
      </c>
      <c r="C133" s="85" t="s">
        <v>3473</v>
      </c>
      <c r="D133" s="327"/>
      <c r="E133" s="328"/>
      <c r="F133" s="327"/>
      <c r="G133" s="328"/>
      <c r="H133" s="327"/>
      <c r="I133" s="328"/>
      <c r="J133" s="55"/>
      <c r="K133" s="49"/>
      <c r="L133" s="50"/>
      <c r="M133" s="56" t="s">
        <v>397</v>
      </c>
      <c r="N133" s="57" t="s">
        <v>398</v>
      </c>
      <c r="O133" s="58">
        <v>1</v>
      </c>
      <c r="P133" s="47" t="s">
        <v>398</v>
      </c>
      <c r="Q133" s="26">
        <v>0.5</v>
      </c>
      <c r="R133" s="345" t="s">
        <v>423</v>
      </c>
      <c r="S133" s="47" t="s">
        <v>398</v>
      </c>
      <c r="T133" s="26">
        <v>0.25</v>
      </c>
      <c r="U133" s="345" t="s">
        <v>423</v>
      </c>
      <c r="V133" s="47"/>
      <c r="X133" s="59">
        <v>1090</v>
      </c>
      <c r="Y133" s="60"/>
    </row>
    <row r="134" spans="1:25" ht="16.5" customHeight="1" x14ac:dyDescent="0.2">
      <c r="A134" s="53">
        <v>1</v>
      </c>
      <c r="B134" s="53">
        <v>3485</v>
      </c>
      <c r="C134" s="85" t="s">
        <v>3474</v>
      </c>
      <c r="D134" s="327"/>
      <c r="E134" s="328"/>
      <c r="F134" s="327"/>
      <c r="G134" s="328"/>
      <c r="H134" s="327"/>
      <c r="I134" s="328"/>
      <c r="J134" s="329" t="s">
        <v>399</v>
      </c>
      <c r="K134" s="61" t="s">
        <v>398</v>
      </c>
      <c r="L134" s="62">
        <v>0.7</v>
      </c>
      <c r="M134" s="56"/>
      <c r="N134" s="57"/>
      <c r="O134" s="58"/>
      <c r="P134" s="47"/>
      <c r="R134" s="345"/>
      <c r="S134" s="47"/>
      <c r="U134" s="345"/>
      <c r="V134" s="47"/>
      <c r="X134" s="59">
        <v>763</v>
      </c>
      <c r="Y134" s="60"/>
    </row>
    <row r="135" spans="1:25" ht="16.5" customHeight="1" x14ac:dyDescent="0.2">
      <c r="A135" s="53">
        <v>1</v>
      </c>
      <c r="B135" s="53">
        <v>3486</v>
      </c>
      <c r="C135" s="85" t="s">
        <v>3475</v>
      </c>
      <c r="D135" s="108">
        <v>256</v>
      </c>
      <c r="E135" s="25" t="s">
        <v>394</v>
      </c>
      <c r="F135" s="108">
        <v>498</v>
      </c>
      <c r="G135" s="25" t="s">
        <v>394</v>
      </c>
      <c r="H135" s="127">
        <v>83</v>
      </c>
      <c r="I135" s="25" t="s">
        <v>394</v>
      </c>
      <c r="J135" s="330"/>
      <c r="K135" s="49"/>
      <c r="L135" s="50"/>
      <c r="M135" s="56" t="s">
        <v>397</v>
      </c>
      <c r="N135" s="57" t="s">
        <v>398</v>
      </c>
      <c r="O135" s="58">
        <v>1</v>
      </c>
      <c r="P135" s="47"/>
      <c r="R135" s="78"/>
      <c r="S135" s="47"/>
      <c r="U135" s="78"/>
      <c r="V135" s="55"/>
      <c r="W135" s="49"/>
      <c r="X135" s="59">
        <v>763</v>
      </c>
      <c r="Y135" s="60"/>
    </row>
    <row r="136" spans="1:25" ht="16.5" customHeight="1" x14ac:dyDescent="0.2">
      <c r="A136" s="63">
        <v>1</v>
      </c>
      <c r="B136" s="63" t="s">
        <v>911</v>
      </c>
      <c r="C136" s="87" t="s">
        <v>3476</v>
      </c>
      <c r="D136" s="122"/>
      <c r="E136" s="106"/>
      <c r="F136" s="122"/>
      <c r="G136" s="106"/>
      <c r="H136" s="122"/>
      <c r="J136" s="65"/>
      <c r="K136" s="66"/>
      <c r="L136" s="67"/>
      <c r="M136" s="68"/>
      <c r="N136" s="69"/>
      <c r="O136" s="70"/>
      <c r="P136" s="47"/>
      <c r="R136" s="78"/>
      <c r="S136" s="47"/>
      <c r="U136" s="78"/>
      <c r="V136" s="331" t="s">
        <v>400</v>
      </c>
      <c r="W136" s="332"/>
      <c r="X136" s="71">
        <v>763</v>
      </c>
      <c r="Y136" s="72"/>
    </row>
    <row r="137" spans="1:25" ht="16.5" customHeight="1" x14ac:dyDescent="0.2">
      <c r="A137" s="63">
        <v>1</v>
      </c>
      <c r="B137" s="63" t="s">
        <v>912</v>
      </c>
      <c r="C137" s="87" t="s">
        <v>3477</v>
      </c>
      <c r="D137" s="122"/>
      <c r="E137" s="106"/>
      <c r="F137" s="122"/>
      <c r="G137" s="106"/>
      <c r="H137" s="122"/>
      <c r="J137" s="73"/>
      <c r="K137" s="74"/>
      <c r="L137" s="75"/>
      <c r="M137" s="68" t="s">
        <v>397</v>
      </c>
      <c r="N137" s="69" t="s">
        <v>398</v>
      </c>
      <c r="O137" s="70">
        <v>1</v>
      </c>
      <c r="P137" s="47"/>
      <c r="R137" s="78"/>
      <c r="S137" s="47"/>
      <c r="U137" s="78"/>
      <c r="V137" s="333"/>
      <c r="W137" s="334"/>
      <c r="X137" s="71">
        <v>763</v>
      </c>
      <c r="Y137" s="72"/>
    </row>
    <row r="138" spans="1:25" ht="16.5" customHeight="1" x14ac:dyDescent="0.2">
      <c r="A138" s="63">
        <v>1</v>
      </c>
      <c r="B138" s="63" t="s">
        <v>913</v>
      </c>
      <c r="C138" s="87" t="s">
        <v>3478</v>
      </c>
      <c r="D138" s="83"/>
      <c r="E138" s="106"/>
      <c r="F138" s="83"/>
      <c r="G138" s="106"/>
      <c r="H138" s="83"/>
      <c r="J138" s="346" t="s">
        <v>399</v>
      </c>
      <c r="K138" s="66" t="s">
        <v>398</v>
      </c>
      <c r="L138" s="67">
        <v>0.7</v>
      </c>
      <c r="M138" s="68"/>
      <c r="N138" s="69"/>
      <c r="O138" s="70"/>
      <c r="P138" s="47"/>
      <c r="R138" s="78"/>
      <c r="S138" s="47"/>
      <c r="U138" s="78"/>
      <c r="V138" s="333"/>
      <c r="W138" s="334"/>
      <c r="X138" s="71">
        <v>534</v>
      </c>
      <c r="Y138" s="72"/>
    </row>
    <row r="139" spans="1:25" ht="16.5" customHeight="1" x14ac:dyDescent="0.2">
      <c r="A139" s="63">
        <v>1</v>
      </c>
      <c r="B139" s="63" t="s">
        <v>914</v>
      </c>
      <c r="C139" s="87" t="s">
        <v>3479</v>
      </c>
      <c r="D139" s="124"/>
      <c r="E139" s="113"/>
      <c r="F139" s="124"/>
      <c r="G139" s="113"/>
      <c r="H139" s="124"/>
      <c r="I139" s="49"/>
      <c r="J139" s="336"/>
      <c r="K139" s="74"/>
      <c r="L139" s="75"/>
      <c r="M139" s="68" t="s">
        <v>397</v>
      </c>
      <c r="N139" s="69" t="s">
        <v>398</v>
      </c>
      <c r="O139" s="70">
        <v>1</v>
      </c>
      <c r="P139" s="55"/>
      <c r="Q139" s="50"/>
      <c r="R139" s="125"/>
      <c r="S139" s="55"/>
      <c r="T139" s="50"/>
      <c r="U139" s="125"/>
      <c r="V139" s="76" t="s">
        <v>398</v>
      </c>
      <c r="W139" s="75">
        <v>0.7</v>
      </c>
      <c r="X139" s="71">
        <v>534</v>
      </c>
      <c r="Y139" s="79"/>
    </row>
    <row r="140" spans="1:25" ht="16.5" customHeight="1" x14ac:dyDescent="0.2"/>
    <row r="141" spans="1:25" ht="16.5" customHeight="1" x14ac:dyDescent="0.2"/>
  </sheetData>
  <mergeCells count="75">
    <mergeCell ref="V136:W138"/>
    <mergeCell ref="J138:J139"/>
    <mergeCell ref="D119:E121"/>
    <mergeCell ref="F119:G121"/>
    <mergeCell ref="J121:J122"/>
    <mergeCell ref="V123:W125"/>
    <mergeCell ref="J125:J126"/>
    <mergeCell ref="D132:E134"/>
    <mergeCell ref="F132:G134"/>
    <mergeCell ref="H132:I134"/>
    <mergeCell ref="R133:R134"/>
    <mergeCell ref="U133:U134"/>
    <mergeCell ref="F111:G113"/>
    <mergeCell ref="J113:J114"/>
    <mergeCell ref="V115:W117"/>
    <mergeCell ref="J117:J118"/>
    <mergeCell ref="J134:J135"/>
    <mergeCell ref="D103:E105"/>
    <mergeCell ref="F103:G105"/>
    <mergeCell ref="U104:U105"/>
    <mergeCell ref="J105:J106"/>
    <mergeCell ref="V107:W109"/>
    <mergeCell ref="J109:J110"/>
    <mergeCell ref="V91:W93"/>
    <mergeCell ref="J93:J94"/>
    <mergeCell ref="F95:G97"/>
    <mergeCell ref="J97:J98"/>
    <mergeCell ref="V99:W101"/>
    <mergeCell ref="J101:J102"/>
    <mergeCell ref="D79:E81"/>
    <mergeCell ref="F79:G81"/>
    <mergeCell ref="J81:J82"/>
    <mergeCell ref="F87:G89"/>
    <mergeCell ref="J89:J90"/>
    <mergeCell ref="V83:W85"/>
    <mergeCell ref="J85:J86"/>
    <mergeCell ref="F63:G65"/>
    <mergeCell ref="J65:J66"/>
    <mergeCell ref="V67:W69"/>
    <mergeCell ref="J69:J70"/>
    <mergeCell ref="F71:G73"/>
    <mergeCell ref="J73:J74"/>
    <mergeCell ref="V75:W77"/>
    <mergeCell ref="J77:J78"/>
    <mergeCell ref="V51:W53"/>
    <mergeCell ref="J53:J54"/>
    <mergeCell ref="F55:G57"/>
    <mergeCell ref="J57:J58"/>
    <mergeCell ref="V59:W61"/>
    <mergeCell ref="J61:J62"/>
    <mergeCell ref="F39:G41"/>
    <mergeCell ref="J41:J42"/>
    <mergeCell ref="V43:W45"/>
    <mergeCell ref="J45:J46"/>
    <mergeCell ref="D47:E49"/>
    <mergeCell ref="F47:G49"/>
    <mergeCell ref="J49:J50"/>
    <mergeCell ref="V27:W29"/>
    <mergeCell ref="J29:J30"/>
    <mergeCell ref="F31:G33"/>
    <mergeCell ref="J33:J34"/>
    <mergeCell ref="V35:W37"/>
    <mergeCell ref="J37:J38"/>
    <mergeCell ref="F15:G17"/>
    <mergeCell ref="J17:J18"/>
    <mergeCell ref="V19:W21"/>
    <mergeCell ref="J21:J22"/>
    <mergeCell ref="F23:G25"/>
    <mergeCell ref="J25:J26"/>
    <mergeCell ref="D7:E9"/>
    <mergeCell ref="F7:G9"/>
    <mergeCell ref="U8:U9"/>
    <mergeCell ref="J9:J10"/>
    <mergeCell ref="V11:W13"/>
    <mergeCell ref="J13:J14"/>
  </mergeCells>
  <phoneticPr fontId="1"/>
  <printOptions horizontalCentered="1"/>
  <pageMargins left="0.70866141732283472" right="0.70866141732283472" top="0.74803149606299213" bottom="0.74803149606299213" header="0.31496062992125984" footer="0.31496062992125984"/>
  <pageSetup paperSize="9" scale="44" fitToHeight="0" orientation="portrait" r:id="rId1"/>
  <headerFooter>
    <oddFooter>&amp;C&amp;"ＭＳ Ｐゴシック"&amp;14&amp;P</oddFooter>
  </headerFooter>
  <rowBreaks count="1" manualBreakCount="1">
    <brk id="102"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128"/>
  <sheetViews>
    <sheetView view="pageBreakPreview" topLeftCell="A102"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40.109375" style="23" bestFit="1" customWidth="1"/>
    <col min="4" max="4" width="4.88671875" style="23" customWidth="1"/>
    <col min="5" max="5" width="4.44140625" style="25" bestFit="1" customWidth="1"/>
    <col min="6" max="6" width="4.88671875" style="23" customWidth="1"/>
    <col min="7" max="7" width="4.44140625" style="25" bestFit="1" customWidth="1"/>
    <col min="8" max="8" width="11.88671875" style="25" customWidth="1"/>
    <col min="9" max="9" width="3.44140625" style="25" bestFit="1" customWidth="1"/>
    <col min="10" max="10" width="4.44140625" style="26" bestFit="1" customWidth="1"/>
    <col min="11" max="11" width="24.88671875" style="27" bestFit="1" customWidth="1"/>
    <col min="12" max="12" width="3.44140625" style="25" bestFit="1" customWidth="1"/>
    <col min="13" max="13" width="5.44140625" style="26" bestFit="1" customWidth="1"/>
    <col min="14" max="14" width="3.44140625" style="25" bestFit="1" customWidth="1"/>
    <col min="15" max="15" width="4.44140625" style="26" bestFit="1" customWidth="1"/>
    <col min="16" max="16" width="5.33203125" style="25" bestFit="1" customWidth="1"/>
    <col min="17" max="17" width="3.44140625" style="25" bestFit="1" customWidth="1"/>
    <col min="18" max="18" width="4.44140625" style="26" bestFit="1" customWidth="1"/>
    <col min="19" max="19" width="5.33203125" style="25" bestFit="1" customWidth="1"/>
    <col min="20" max="20" width="9.88671875" style="25" customWidth="1"/>
    <col min="21" max="21" width="4.44140625" style="25" bestFit="1" customWidth="1"/>
    <col min="22" max="22" width="7.109375" style="28" customWidth="1"/>
    <col min="23" max="23" width="8.6640625" style="29" customWidth="1"/>
    <col min="24" max="16384" width="8.88671875" style="25"/>
  </cols>
  <sheetData>
    <row r="1" spans="1:23" ht="17.100000000000001" customHeight="1" x14ac:dyDescent="0.2"/>
    <row r="2" spans="1:23" ht="17.100000000000001" customHeight="1" x14ac:dyDescent="0.2"/>
    <row r="3" spans="1:23" ht="17.100000000000001" customHeight="1" x14ac:dyDescent="0.2"/>
    <row r="4" spans="1:23" ht="17.100000000000001" customHeight="1" x14ac:dyDescent="0.2">
      <c r="B4" s="30" t="s">
        <v>2672</v>
      </c>
      <c r="D4" s="81"/>
    </row>
    <row r="5" spans="1:23" ht="16.5" customHeight="1" x14ac:dyDescent="0.2">
      <c r="A5" s="31" t="s">
        <v>386</v>
      </c>
      <c r="B5" s="32"/>
      <c r="C5" s="33" t="s">
        <v>387</v>
      </c>
      <c r="D5" s="34" t="s">
        <v>388</v>
      </c>
      <c r="E5" s="34"/>
      <c r="F5" s="34"/>
      <c r="G5" s="34"/>
      <c r="H5" s="34"/>
      <c r="I5" s="34"/>
      <c r="J5" s="35"/>
      <c r="K5" s="34"/>
      <c r="L5" s="34"/>
      <c r="M5" s="35"/>
      <c r="N5" s="34"/>
      <c r="O5" s="35"/>
      <c r="P5" s="34"/>
      <c r="Q5" s="34"/>
      <c r="R5" s="35"/>
      <c r="S5" s="34"/>
      <c r="T5" s="34"/>
      <c r="U5" s="34"/>
      <c r="V5" s="36" t="s">
        <v>389</v>
      </c>
      <c r="W5" s="33" t="s">
        <v>390</v>
      </c>
    </row>
    <row r="6" spans="1:23" ht="16.5" customHeight="1" x14ac:dyDescent="0.2">
      <c r="A6" s="37" t="s">
        <v>391</v>
      </c>
      <c r="B6" s="37" t="s">
        <v>392</v>
      </c>
      <c r="C6" s="38"/>
      <c r="D6" s="99" t="s">
        <v>452</v>
      </c>
      <c r="E6" s="166"/>
      <c r="F6" s="99" t="s">
        <v>453</v>
      </c>
      <c r="G6" s="32"/>
      <c r="H6" s="40"/>
      <c r="I6" s="40"/>
      <c r="J6" s="41"/>
      <c r="K6" s="40"/>
      <c r="L6" s="40"/>
      <c r="M6" s="41"/>
      <c r="N6" s="40"/>
      <c r="O6" s="41"/>
      <c r="P6" s="40"/>
      <c r="Q6" s="40"/>
      <c r="R6" s="41"/>
      <c r="S6" s="40"/>
      <c r="T6" s="40"/>
      <c r="U6" s="40"/>
      <c r="V6" s="42" t="s">
        <v>393</v>
      </c>
      <c r="W6" s="43" t="s">
        <v>394</v>
      </c>
    </row>
    <row r="7" spans="1:23" ht="16.5" customHeight="1" x14ac:dyDescent="0.2">
      <c r="A7" s="44">
        <v>1</v>
      </c>
      <c r="B7" s="44">
        <v>3487</v>
      </c>
      <c r="C7" s="45" t="s">
        <v>3480</v>
      </c>
      <c r="D7" s="327" t="s">
        <v>915</v>
      </c>
      <c r="E7" s="328"/>
      <c r="F7" s="327" t="s">
        <v>474</v>
      </c>
      <c r="G7" s="328"/>
      <c r="H7" s="47"/>
      <c r="K7" s="48"/>
      <c r="L7" s="49"/>
      <c r="M7" s="50"/>
      <c r="N7" s="83" t="s">
        <v>465</v>
      </c>
      <c r="P7" s="78"/>
      <c r="Q7" s="102" t="s">
        <v>468</v>
      </c>
      <c r="S7" s="78"/>
      <c r="T7" s="47"/>
      <c r="V7" s="51">
        <v>542</v>
      </c>
      <c r="W7" s="52" t="s">
        <v>396</v>
      </c>
    </row>
    <row r="8" spans="1:23" ht="16.5" customHeight="1" x14ac:dyDescent="0.2">
      <c r="A8" s="53">
        <v>1</v>
      </c>
      <c r="B8" s="53">
        <v>3488</v>
      </c>
      <c r="C8" s="85" t="s">
        <v>3481</v>
      </c>
      <c r="D8" s="327"/>
      <c r="E8" s="328"/>
      <c r="F8" s="327"/>
      <c r="G8" s="328"/>
      <c r="H8" s="55"/>
      <c r="I8" s="49"/>
      <c r="J8" s="50"/>
      <c r="K8" s="56" t="s">
        <v>397</v>
      </c>
      <c r="L8" s="57" t="s">
        <v>398</v>
      </c>
      <c r="M8" s="58">
        <v>1</v>
      </c>
      <c r="N8" s="47" t="s">
        <v>398</v>
      </c>
      <c r="O8" s="26">
        <v>0.25</v>
      </c>
      <c r="P8" s="345" t="s">
        <v>423</v>
      </c>
      <c r="Q8" s="47" t="s">
        <v>398</v>
      </c>
      <c r="R8" s="26">
        <v>0.5</v>
      </c>
      <c r="S8" s="345" t="s">
        <v>423</v>
      </c>
      <c r="T8" s="47"/>
      <c r="V8" s="59">
        <v>542</v>
      </c>
      <c r="W8" s="60"/>
    </row>
    <row r="9" spans="1:23" ht="16.5" customHeight="1" x14ac:dyDescent="0.2">
      <c r="A9" s="53">
        <v>1</v>
      </c>
      <c r="B9" s="53">
        <v>3489</v>
      </c>
      <c r="C9" s="85" t="s">
        <v>3482</v>
      </c>
      <c r="D9" s="327"/>
      <c r="E9" s="328"/>
      <c r="F9" s="327"/>
      <c r="G9" s="328"/>
      <c r="H9" s="329" t="s">
        <v>399</v>
      </c>
      <c r="I9" s="61" t="s">
        <v>398</v>
      </c>
      <c r="J9" s="62">
        <v>0.7</v>
      </c>
      <c r="K9" s="56"/>
      <c r="L9" s="57"/>
      <c r="M9" s="58"/>
      <c r="N9" s="47"/>
      <c r="P9" s="345"/>
      <c r="Q9" s="47"/>
      <c r="S9" s="345"/>
      <c r="T9" s="47"/>
      <c r="V9" s="59">
        <v>380</v>
      </c>
      <c r="W9" s="60"/>
    </row>
    <row r="10" spans="1:23" ht="16.5" customHeight="1" x14ac:dyDescent="0.2">
      <c r="A10" s="53">
        <v>1</v>
      </c>
      <c r="B10" s="53">
        <v>3490</v>
      </c>
      <c r="C10" s="85" t="s">
        <v>3483</v>
      </c>
      <c r="D10" s="127">
        <v>256</v>
      </c>
      <c r="E10" s="25" t="s">
        <v>394</v>
      </c>
      <c r="F10" s="127">
        <v>148</v>
      </c>
      <c r="G10" s="25" t="s">
        <v>394</v>
      </c>
      <c r="H10" s="330"/>
      <c r="I10" s="49"/>
      <c r="J10" s="50"/>
      <c r="K10" s="56" t="s">
        <v>397</v>
      </c>
      <c r="L10" s="57" t="s">
        <v>398</v>
      </c>
      <c r="M10" s="58">
        <v>1</v>
      </c>
      <c r="N10" s="47"/>
      <c r="P10" s="78"/>
      <c r="Q10" s="47"/>
      <c r="S10" s="78"/>
      <c r="T10" s="55"/>
      <c r="U10" s="49"/>
      <c r="V10" s="59">
        <v>380</v>
      </c>
      <c r="W10" s="60"/>
    </row>
    <row r="11" spans="1:23" ht="16.5" customHeight="1" x14ac:dyDescent="0.2">
      <c r="A11" s="63">
        <v>1</v>
      </c>
      <c r="B11" s="63" t="s">
        <v>916</v>
      </c>
      <c r="C11" s="87" t="s">
        <v>3484</v>
      </c>
      <c r="D11" s="122"/>
      <c r="F11" s="122"/>
      <c r="H11" s="65"/>
      <c r="I11" s="66"/>
      <c r="J11" s="67"/>
      <c r="K11" s="68"/>
      <c r="L11" s="69"/>
      <c r="M11" s="70"/>
      <c r="N11" s="47"/>
      <c r="P11" s="78"/>
      <c r="Q11" s="47"/>
      <c r="S11" s="78"/>
      <c r="T11" s="331" t="s">
        <v>400</v>
      </c>
      <c r="U11" s="332"/>
      <c r="V11" s="71">
        <v>379</v>
      </c>
      <c r="W11" s="72"/>
    </row>
    <row r="12" spans="1:23" ht="16.5" customHeight="1" x14ac:dyDescent="0.2">
      <c r="A12" s="63">
        <v>1</v>
      </c>
      <c r="B12" s="63" t="s">
        <v>917</v>
      </c>
      <c r="C12" s="87" t="s">
        <v>3485</v>
      </c>
      <c r="D12" s="122"/>
      <c r="F12" s="122"/>
      <c r="H12" s="73"/>
      <c r="I12" s="74"/>
      <c r="J12" s="75"/>
      <c r="K12" s="68" t="s">
        <v>397</v>
      </c>
      <c r="L12" s="69" t="s">
        <v>398</v>
      </c>
      <c r="M12" s="70">
        <v>1</v>
      </c>
      <c r="N12" s="47"/>
      <c r="P12" s="78"/>
      <c r="Q12" s="47"/>
      <c r="S12" s="78"/>
      <c r="T12" s="333"/>
      <c r="U12" s="334"/>
      <c r="V12" s="71">
        <v>379</v>
      </c>
      <c r="W12" s="72"/>
    </row>
    <row r="13" spans="1:23" ht="16.5" customHeight="1" x14ac:dyDescent="0.2">
      <c r="A13" s="63">
        <v>1</v>
      </c>
      <c r="B13" s="63" t="s">
        <v>918</v>
      </c>
      <c r="C13" s="87" t="s">
        <v>3486</v>
      </c>
      <c r="D13" s="83"/>
      <c r="F13" s="83"/>
      <c r="H13" s="335" t="s">
        <v>399</v>
      </c>
      <c r="I13" s="66" t="s">
        <v>398</v>
      </c>
      <c r="J13" s="67">
        <v>0.7</v>
      </c>
      <c r="K13" s="68"/>
      <c r="L13" s="69"/>
      <c r="M13" s="70"/>
      <c r="N13" s="47"/>
      <c r="P13" s="78"/>
      <c r="Q13" s="47"/>
      <c r="S13" s="78"/>
      <c r="T13" s="333"/>
      <c r="U13" s="334"/>
      <c r="V13" s="71">
        <v>266</v>
      </c>
      <c r="W13" s="72"/>
    </row>
    <row r="14" spans="1:23" ht="16.5" customHeight="1" x14ac:dyDescent="0.2">
      <c r="A14" s="63">
        <v>1</v>
      </c>
      <c r="B14" s="63" t="s">
        <v>919</v>
      </c>
      <c r="C14" s="87" t="s">
        <v>3487</v>
      </c>
      <c r="D14" s="83"/>
      <c r="F14" s="83"/>
      <c r="H14" s="336"/>
      <c r="I14" s="74"/>
      <c r="J14" s="75"/>
      <c r="K14" s="68" t="s">
        <v>397</v>
      </c>
      <c r="L14" s="69" t="s">
        <v>398</v>
      </c>
      <c r="M14" s="70">
        <v>1</v>
      </c>
      <c r="N14" s="47"/>
      <c r="P14" s="78"/>
      <c r="Q14" s="47"/>
      <c r="S14" s="78"/>
      <c r="T14" s="76" t="s">
        <v>398</v>
      </c>
      <c r="U14" s="75">
        <v>0.7</v>
      </c>
      <c r="V14" s="71">
        <v>266</v>
      </c>
      <c r="W14" s="72"/>
    </row>
    <row r="15" spans="1:23" ht="16.5" customHeight="1" x14ac:dyDescent="0.2">
      <c r="A15" s="53">
        <v>1</v>
      </c>
      <c r="B15" s="53">
        <v>3491</v>
      </c>
      <c r="C15" s="85" t="s">
        <v>3488</v>
      </c>
      <c r="D15" s="83"/>
      <c r="F15" s="325" t="s">
        <v>512</v>
      </c>
      <c r="G15" s="326"/>
      <c r="H15" s="77"/>
      <c r="I15" s="61"/>
      <c r="J15" s="62"/>
      <c r="K15" s="56"/>
      <c r="L15" s="57"/>
      <c r="M15" s="58"/>
      <c r="N15" s="47"/>
      <c r="P15" s="78"/>
      <c r="Q15" s="47"/>
      <c r="S15" s="78"/>
      <c r="T15" s="77"/>
      <c r="U15" s="61"/>
      <c r="V15" s="59">
        <v>817</v>
      </c>
      <c r="W15" s="60"/>
    </row>
    <row r="16" spans="1:23" ht="16.5" customHeight="1" x14ac:dyDescent="0.2">
      <c r="A16" s="53">
        <v>1</v>
      </c>
      <c r="B16" s="53">
        <v>3492</v>
      </c>
      <c r="C16" s="85" t="s">
        <v>3489</v>
      </c>
      <c r="D16" s="83"/>
      <c r="F16" s="327"/>
      <c r="G16" s="328"/>
      <c r="H16" s="55"/>
      <c r="I16" s="49"/>
      <c r="J16" s="50"/>
      <c r="K16" s="56" t="s">
        <v>397</v>
      </c>
      <c r="L16" s="57" t="s">
        <v>398</v>
      </c>
      <c r="M16" s="58">
        <v>1</v>
      </c>
      <c r="N16" s="47"/>
      <c r="P16" s="78"/>
      <c r="Q16" s="47"/>
      <c r="S16" s="78"/>
      <c r="T16" s="47"/>
      <c r="V16" s="59">
        <v>817</v>
      </c>
      <c r="W16" s="60"/>
    </row>
    <row r="17" spans="1:23" ht="16.5" customHeight="1" x14ac:dyDescent="0.2">
      <c r="A17" s="53">
        <v>1</v>
      </c>
      <c r="B17" s="53">
        <v>3493</v>
      </c>
      <c r="C17" s="85" t="s">
        <v>3490</v>
      </c>
      <c r="D17" s="83"/>
      <c r="F17" s="327"/>
      <c r="G17" s="328"/>
      <c r="H17" s="329" t="s">
        <v>399</v>
      </c>
      <c r="I17" s="61" t="s">
        <v>398</v>
      </c>
      <c r="J17" s="62">
        <v>0.7</v>
      </c>
      <c r="K17" s="56"/>
      <c r="L17" s="57"/>
      <c r="M17" s="58"/>
      <c r="N17" s="47"/>
      <c r="P17" s="78"/>
      <c r="Q17" s="47"/>
      <c r="S17" s="78"/>
      <c r="T17" s="47"/>
      <c r="V17" s="59">
        <v>572</v>
      </c>
      <c r="W17" s="60"/>
    </row>
    <row r="18" spans="1:23" ht="16.5" customHeight="1" x14ac:dyDescent="0.2">
      <c r="A18" s="53">
        <v>1</v>
      </c>
      <c r="B18" s="53">
        <v>3494</v>
      </c>
      <c r="C18" s="85" t="s">
        <v>3491</v>
      </c>
      <c r="D18" s="83"/>
      <c r="F18" s="127">
        <v>331</v>
      </c>
      <c r="G18" s="25" t="s">
        <v>394</v>
      </c>
      <c r="H18" s="330"/>
      <c r="I18" s="49"/>
      <c r="J18" s="50"/>
      <c r="K18" s="56" t="s">
        <v>397</v>
      </c>
      <c r="L18" s="57" t="s">
        <v>398</v>
      </c>
      <c r="M18" s="58">
        <v>1</v>
      </c>
      <c r="N18" s="47"/>
      <c r="P18" s="78"/>
      <c r="Q18" s="47"/>
      <c r="S18" s="78"/>
      <c r="T18" s="55"/>
      <c r="U18" s="49"/>
      <c r="V18" s="59">
        <v>572</v>
      </c>
      <c r="W18" s="60"/>
    </row>
    <row r="19" spans="1:23" ht="16.5" customHeight="1" x14ac:dyDescent="0.2">
      <c r="A19" s="63">
        <v>1</v>
      </c>
      <c r="B19" s="63" t="s">
        <v>920</v>
      </c>
      <c r="C19" s="87" t="s">
        <v>3492</v>
      </c>
      <c r="D19" s="83"/>
      <c r="F19" s="107"/>
      <c r="H19" s="65"/>
      <c r="I19" s="66"/>
      <c r="J19" s="67"/>
      <c r="K19" s="68"/>
      <c r="L19" s="69"/>
      <c r="M19" s="70"/>
      <c r="N19" s="47"/>
      <c r="P19" s="78"/>
      <c r="Q19" s="47"/>
      <c r="S19" s="78"/>
      <c r="T19" s="331" t="s">
        <v>400</v>
      </c>
      <c r="U19" s="332"/>
      <c r="V19" s="71">
        <v>572</v>
      </c>
      <c r="W19" s="72"/>
    </row>
    <row r="20" spans="1:23" ht="16.5" customHeight="1" x14ac:dyDescent="0.2">
      <c r="A20" s="63">
        <v>1</v>
      </c>
      <c r="B20" s="63" t="s">
        <v>921</v>
      </c>
      <c r="C20" s="87" t="s">
        <v>3493</v>
      </c>
      <c r="D20" s="83"/>
      <c r="F20" s="107"/>
      <c r="H20" s="73"/>
      <c r="I20" s="74"/>
      <c r="J20" s="75"/>
      <c r="K20" s="68" t="s">
        <v>397</v>
      </c>
      <c r="L20" s="69" t="s">
        <v>398</v>
      </c>
      <c r="M20" s="70">
        <v>1</v>
      </c>
      <c r="N20" s="47"/>
      <c r="P20" s="78"/>
      <c r="Q20" s="47"/>
      <c r="S20" s="78"/>
      <c r="T20" s="333"/>
      <c r="U20" s="334"/>
      <c r="V20" s="71">
        <v>572</v>
      </c>
      <c r="W20" s="72"/>
    </row>
    <row r="21" spans="1:23" ht="16.5" customHeight="1" x14ac:dyDescent="0.2">
      <c r="A21" s="63">
        <v>1</v>
      </c>
      <c r="B21" s="63" t="s">
        <v>922</v>
      </c>
      <c r="C21" s="87" t="s">
        <v>3494</v>
      </c>
      <c r="D21" s="83"/>
      <c r="F21" s="83"/>
      <c r="H21" s="335" t="s">
        <v>399</v>
      </c>
      <c r="I21" s="66" t="s">
        <v>398</v>
      </c>
      <c r="J21" s="67">
        <v>0.7</v>
      </c>
      <c r="K21" s="68"/>
      <c r="L21" s="69"/>
      <c r="M21" s="70"/>
      <c r="N21" s="47"/>
      <c r="P21" s="78"/>
      <c r="Q21" s="47"/>
      <c r="S21" s="78"/>
      <c r="T21" s="333"/>
      <c r="U21" s="334"/>
      <c r="V21" s="71">
        <v>401</v>
      </c>
      <c r="W21" s="72"/>
    </row>
    <row r="22" spans="1:23" ht="16.5" customHeight="1" x14ac:dyDescent="0.2">
      <c r="A22" s="63">
        <v>1</v>
      </c>
      <c r="B22" s="63" t="s">
        <v>923</v>
      </c>
      <c r="C22" s="87" t="s">
        <v>3495</v>
      </c>
      <c r="D22" s="83"/>
      <c r="F22" s="83"/>
      <c r="H22" s="336"/>
      <c r="I22" s="74"/>
      <c r="J22" s="75"/>
      <c r="K22" s="68" t="s">
        <v>397</v>
      </c>
      <c r="L22" s="69" t="s">
        <v>398</v>
      </c>
      <c r="M22" s="70">
        <v>1</v>
      </c>
      <c r="N22" s="47"/>
      <c r="P22" s="78"/>
      <c r="Q22" s="47"/>
      <c r="S22" s="78"/>
      <c r="T22" s="76" t="s">
        <v>398</v>
      </c>
      <c r="U22" s="75">
        <v>0.7</v>
      </c>
      <c r="V22" s="71">
        <v>401</v>
      </c>
      <c r="W22" s="72"/>
    </row>
    <row r="23" spans="1:23" ht="16.5" customHeight="1" x14ac:dyDescent="0.2">
      <c r="A23" s="53">
        <v>1</v>
      </c>
      <c r="B23" s="53">
        <v>3495</v>
      </c>
      <c r="C23" s="85" t="s">
        <v>3496</v>
      </c>
      <c r="D23" s="83"/>
      <c r="F23" s="325" t="s">
        <v>513</v>
      </c>
      <c r="G23" s="326"/>
      <c r="H23" s="77"/>
      <c r="I23" s="61"/>
      <c r="J23" s="62"/>
      <c r="K23" s="56"/>
      <c r="L23" s="57"/>
      <c r="M23" s="58"/>
      <c r="N23" s="47"/>
      <c r="P23" s="78"/>
      <c r="Q23" s="47"/>
      <c r="S23" s="78"/>
      <c r="T23" s="77"/>
      <c r="U23" s="61"/>
      <c r="V23" s="59">
        <v>940</v>
      </c>
      <c r="W23" s="60"/>
    </row>
    <row r="24" spans="1:23" ht="16.5" customHeight="1" x14ac:dyDescent="0.2">
      <c r="A24" s="53">
        <v>1</v>
      </c>
      <c r="B24" s="53">
        <v>3496</v>
      </c>
      <c r="C24" s="85" t="s">
        <v>3497</v>
      </c>
      <c r="D24" s="83"/>
      <c r="F24" s="327"/>
      <c r="G24" s="328"/>
      <c r="H24" s="55"/>
      <c r="I24" s="49"/>
      <c r="J24" s="50"/>
      <c r="K24" s="56" t="s">
        <v>397</v>
      </c>
      <c r="L24" s="57" t="s">
        <v>398</v>
      </c>
      <c r="M24" s="58">
        <v>1</v>
      </c>
      <c r="N24" s="47"/>
      <c r="P24" s="78"/>
      <c r="Q24" s="47"/>
      <c r="S24" s="78"/>
      <c r="T24" s="47"/>
      <c r="V24" s="59">
        <v>940</v>
      </c>
      <c r="W24" s="60"/>
    </row>
    <row r="25" spans="1:23" ht="16.5" customHeight="1" x14ac:dyDescent="0.2">
      <c r="A25" s="53">
        <v>1</v>
      </c>
      <c r="B25" s="53">
        <v>3497</v>
      </c>
      <c r="C25" s="85" t="s">
        <v>3498</v>
      </c>
      <c r="D25" s="83"/>
      <c r="F25" s="327"/>
      <c r="G25" s="328"/>
      <c r="H25" s="329" t="s">
        <v>399</v>
      </c>
      <c r="I25" s="61" t="s">
        <v>398</v>
      </c>
      <c r="J25" s="62">
        <v>0.7</v>
      </c>
      <c r="K25" s="56"/>
      <c r="L25" s="57"/>
      <c r="M25" s="58"/>
      <c r="N25" s="47"/>
      <c r="P25" s="78"/>
      <c r="Q25" s="47"/>
      <c r="S25" s="78"/>
      <c r="T25" s="47"/>
      <c r="V25" s="59">
        <v>658</v>
      </c>
      <c r="W25" s="60"/>
    </row>
    <row r="26" spans="1:23" ht="16.5" customHeight="1" x14ac:dyDescent="0.2">
      <c r="A26" s="53">
        <v>1</v>
      </c>
      <c r="B26" s="53">
        <v>3498</v>
      </c>
      <c r="C26" s="85" t="s">
        <v>3499</v>
      </c>
      <c r="D26" s="83"/>
      <c r="F26" s="127">
        <v>413</v>
      </c>
      <c r="G26" s="25" t="s">
        <v>394</v>
      </c>
      <c r="H26" s="330"/>
      <c r="I26" s="49"/>
      <c r="J26" s="50"/>
      <c r="K26" s="56" t="s">
        <v>397</v>
      </c>
      <c r="L26" s="57" t="s">
        <v>398</v>
      </c>
      <c r="M26" s="58">
        <v>1</v>
      </c>
      <c r="N26" s="47"/>
      <c r="P26" s="78"/>
      <c r="Q26" s="47"/>
      <c r="S26" s="78"/>
      <c r="T26" s="55"/>
      <c r="U26" s="49"/>
      <c r="V26" s="59">
        <v>658</v>
      </c>
      <c r="W26" s="60"/>
    </row>
    <row r="27" spans="1:23" ht="16.5" customHeight="1" x14ac:dyDescent="0.2">
      <c r="A27" s="63">
        <v>1</v>
      </c>
      <c r="B27" s="63" t="s">
        <v>924</v>
      </c>
      <c r="C27" s="87" t="s">
        <v>3500</v>
      </c>
      <c r="D27" s="83"/>
      <c r="F27" s="122"/>
      <c r="H27" s="65"/>
      <c r="I27" s="66"/>
      <c r="J27" s="67"/>
      <c r="K27" s="68"/>
      <c r="L27" s="69"/>
      <c r="M27" s="70"/>
      <c r="N27" s="47"/>
      <c r="P27" s="78"/>
      <c r="Q27" s="47"/>
      <c r="S27" s="78"/>
      <c r="T27" s="331" t="s">
        <v>400</v>
      </c>
      <c r="U27" s="332"/>
      <c r="V27" s="71">
        <v>658</v>
      </c>
      <c r="W27" s="72"/>
    </row>
    <row r="28" spans="1:23" ht="16.5" customHeight="1" x14ac:dyDescent="0.2">
      <c r="A28" s="63">
        <v>1</v>
      </c>
      <c r="B28" s="63" t="s">
        <v>925</v>
      </c>
      <c r="C28" s="87" t="s">
        <v>3501</v>
      </c>
      <c r="D28" s="83"/>
      <c r="F28" s="122"/>
      <c r="H28" s="73"/>
      <c r="I28" s="74"/>
      <c r="J28" s="75"/>
      <c r="K28" s="68" t="s">
        <v>397</v>
      </c>
      <c r="L28" s="69" t="s">
        <v>398</v>
      </c>
      <c r="M28" s="70">
        <v>1</v>
      </c>
      <c r="N28" s="47"/>
      <c r="P28" s="78"/>
      <c r="Q28" s="47"/>
      <c r="S28" s="78"/>
      <c r="T28" s="333"/>
      <c r="U28" s="334"/>
      <c r="V28" s="71">
        <v>658</v>
      </c>
      <c r="W28" s="72"/>
    </row>
    <row r="29" spans="1:23" ht="16.5" customHeight="1" x14ac:dyDescent="0.2">
      <c r="A29" s="63">
        <v>1</v>
      </c>
      <c r="B29" s="63" t="s">
        <v>926</v>
      </c>
      <c r="C29" s="87" t="s">
        <v>3502</v>
      </c>
      <c r="D29" s="83"/>
      <c r="F29" s="83"/>
      <c r="H29" s="335" t="s">
        <v>399</v>
      </c>
      <c r="I29" s="66" t="s">
        <v>398</v>
      </c>
      <c r="J29" s="67">
        <v>0.7</v>
      </c>
      <c r="K29" s="68"/>
      <c r="L29" s="69"/>
      <c r="M29" s="70"/>
      <c r="N29" s="47"/>
      <c r="P29" s="78"/>
      <c r="Q29" s="47"/>
      <c r="S29" s="78"/>
      <c r="T29" s="333"/>
      <c r="U29" s="334"/>
      <c r="V29" s="71">
        <v>461</v>
      </c>
      <c r="W29" s="72"/>
    </row>
    <row r="30" spans="1:23" ht="16.5" customHeight="1" x14ac:dyDescent="0.2">
      <c r="A30" s="63">
        <v>1</v>
      </c>
      <c r="B30" s="63" t="s">
        <v>927</v>
      </c>
      <c r="C30" s="87" t="s">
        <v>3503</v>
      </c>
      <c r="D30" s="83"/>
      <c r="F30" s="83"/>
      <c r="H30" s="336"/>
      <c r="I30" s="74"/>
      <c r="J30" s="75"/>
      <c r="K30" s="68" t="s">
        <v>397</v>
      </c>
      <c r="L30" s="69" t="s">
        <v>398</v>
      </c>
      <c r="M30" s="70">
        <v>1</v>
      </c>
      <c r="N30" s="47"/>
      <c r="P30" s="78"/>
      <c r="Q30" s="47"/>
      <c r="S30" s="78"/>
      <c r="T30" s="76" t="s">
        <v>398</v>
      </c>
      <c r="U30" s="75">
        <v>0.7</v>
      </c>
      <c r="V30" s="71">
        <v>461</v>
      </c>
      <c r="W30" s="72"/>
    </row>
    <row r="31" spans="1:23" ht="16.5" customHeight="1" x14ac:dyDescent="0.2">
      <c r="A31" s="53">
        <v>1</v>
      </c>
      <c r="B31" s="53">
        <v>3499</v>
      </c>
      <c r="C31" s="85" t="s">
        <v>3504</v>
      </c>
      <c r="D31" s="83"/>
      <c r="F31" s="325" t="s">
        <v>514</v>
      </c>
      <c r="G31" s="326"/>
      <c r="H31" s="77"/>
      <c r="I31" s="61"/>
      <c r="J31" s="62"/>
      <c r="K31" s="56"/>
      <c r="L31" s="57"/>
      <c r="M31" s="58"/>
      <c r="N31" s="47"/>
      <c r="P31" s="78"/>
      <c r="Q31" s="47"/>
      <c r="S31" s="78"/>
      <c r="T31" s="77"/>
      <c r="U31" s="61"/>
      <c r="V31" s="59">
        <v>1067</v>
      </c>
      <c r="W31" s="60"/>
    </row>
    <row r="32" spans="1:23" ht="16.5" customHeight="1" x14ac:dyDescent="0.2">
      <c r="A32" s="53">
        <v>1</v>
      </c>
      <c r="B32" s="53">
        <v>3500</v>
      </c>
      <c r="C32" s="85" t="s">
        <v>3505</v>
      </c>
      <c r="D32" s="83"/>
      <c r="F32" s="327"/>
      <c r="G32" s="328"/>
      <c r="H32" s="55"/>
      <c r="I32" s="49"/>
      <c r="J32" s="50"/>
      <c r="K32" s="56" t="s">
        <v>397</v>
      </c>
      <c r="L32" s="57" t="s">
        <v>398</v>
      </c>
      <c r="M32" s="58">
        <v>1</v>
      </c>
      <c r="N32" s="47"/>
      <c r="P32" s="78"/>
      <c r="Q32" s="47"/>
      <c r="S32" s="78"/>
      <c r="T32" s="47"/>
      <c r="V32" s="59">
        <v>1067</v>
      </c>
      <c r="W32" s="60"/>
    </row>
    <row r="33" spans="1:23" ht="16.5" customHeight="1" x14ac:dyDescent="0.2">
      <c r="A33" s="53">
        <v>1</v>
      </c>
      <c r="B33" s="53">
        <v>3501</v>
      </c>
      <c r="C33" s="85" t="s">
        <v>3506</v>
      </c>
      <c r="D33" s="83"/>
      <c r="F33" s="327"/>
      <c r="G33" s="328"/>
      <c r="H33" s="329" t="s">
        <v>399</v>
      </c>
      <c r="I33" s="61" t="s">
        <v>398</v>
      </c>
      <c r="J33" s="62">
        <v>0.7</v>
      </c>
      <c r="K33" s="56"/>
      <c r="L33" s="57"/>
      <c r="M33" s="58"/>
      <c r="N33" s="47"/>
      <c r="P33" s="78"/>
      <c r="Q33" s="47"/>
      <c r="S33" s="78"/>
      <c r="T33" s="47"/>
      <c r="V33" s="59">
        <v>748</v>
      </c>
      <c r="W33" s="60"/>
    </row>
    <row r="34" spans="1:23" ht="16.5" customHeight="1" x14ac:dyDescent="0.2">
      <c r="A34" s="53">
        <v>1</v>
      </c>
      <c r="B34" s="53">
        <v>3502</v>
      </c>
      <c r="C34" s="85" t="s">
        <v>3507</v>
      </c>
      <c r="D34" s="83"/>
      <c r="F34" s="127">
        <v>498</v>
      </c>
      <c r="G34" s="25" t="s">
        <v>394</v>
      </c>
      <c r="H34" s="330"/>
      <c r="I34" s="49"/>
      <c r="J34" s="50"/>
      <c r="K34" s="56" t="s">
        <v>397</v>
      </c>
      <c r="L34" s="57" t="s">
        <v>398</v>
      </c>
      <c r="M34" s="58">
        <v>1</v>
      </c>
      <c r="N34" s="47"/>
      <c r="P34" s="78"/>
      <c r="Q34" s="47"/>
      <c r="S34" s="78"/>
      <c r="T34" s="55"/>
      <c r="U34" s="49"/>
      <c r="V34" s="59">
        <v>748</v>
      </c>
      <c r="W34" s="60"/>
    </row>
    <row r="35" spans="1:23" ht="16.5" customHeight="1" x14ac:dyDescent="0.2">
      <c r="A35" s="63">
        <v>1</v>
      </c>
      <c r="B35" s="63" t="s">
        <v>928</v>
      </c>
      <c r="C35" s="87" t="s">
        <v>3508</v>
      </c>
      <c r="D35" s="83"/>
      <c r="F35" s="122"/>
      <c r="H35" s="65"/>
      <c r="I35" s="66"/>
      <c r="J35" s="67"/>
      <c r="K35" s="68"/>
      <c r="L35" s="69"/>
      <c r="M35" s="70"/>
      <c r="N35" s="47"/>
      <c r="P35" s="78"/>
      <c r="Q35" s="47"/>
      <c r="S35" s="78"/>
      <c r="T35" s="331" t="s">
        <v>400</v>
      </c>
      <c r="U35" s="332"/>
      <c r="V35" s="71">
        <v>747</v>
      </c>
      <c r="W35" s="72"/>
    </row>
    <row r="36" spans="1:23" ht="16.5" customHeight="1" x14ac:dyDescent="0.2">
      <c r="A36" s="63">
        <v>1</v>
      </c>
      <c r="B36" s="63" t="s">
        <v>929</v>
      </c>
      <c r="C36" s="87" t="s">
        <v>3509</v>
      </c>
      <c r="D36" s="83"/>
      <c r="F36" s="122"/>
      <c r="H36" s="73"/>
      <c r="I36" s="74"/>
      <c r="J36" s="75"/>
      <c r="K36" s="68" t="s">
        <v>397</v>
      </c>
      <c r="L36" s="69" t="s">
        <v>398</v>
      </c>
      <c r="M36" s="70">
        <v>1</v>
      </c>
      <c r="N36" s="47"/>
      <c r="P36" s="78"/>
      <c r="Q36" s="47"/>
      <c r="S36" s="78"/>
      <c r="T36" s="333"/>
      <c r="U36" s="334"/>
      <c r="V36" s="71">
        <v>747</v>
      </c>
      <c r="W36" s="72"/>
    </row>
    <row r="37" spans="1:23" ht="16.5" customHeight="1" x14ac:dyDescent="0.2">
      <c r="A37" s="63">
        <v>1</v>
      </c>
      <c r="B37" s="63" t="s">
        <v>930</v>
      </c>
      <c r="C37" s="87" t="s">
        <v>3510</v>
      </c>
      <c r="D37" s="83"/>
      <c r="F37" s="83"/>
      <c r="H37" s="335" t="s">
        <v>399</v>
      </c>
      <c r="I37" s="66" t="s">
        <v>398</v>
      </c>
      <c r="J37" s="67">
        <v>0.7</v>
      </c>
      <c r="K37" s="68"/>
      <c r="L37" s="69"/>
      <c r="M37" s="70"/>
      <c r="N37" s="47"/>
      <c r="P37" s="78"/>
      <c r="Q37" s="47"/>
      <c r="S37" s="78"/>
      <c r="T37" s="333"/>
      <c r="U37" s="334"/>
      <c r="V37" s="71">
        <v>524</v>
      </c>
      <c r="W37" s="72"/>
    </row>
    <row r="38" spans="1:23" ht="16.5" customHeight="1" x14ac:dyDescent="0.2">
      <c r="A38" s="63">
        <v>1</v>
      </c>
      <c r="B38" s="63" t="s">
        <v>931</v>
      </c>
      <c r="C38" s="87" t="s">
        <v>3511</v>
      </c>
      <c r="D38" s="83"/>
      <c r="F38" s="83"/>
      <c r="H38" s="336"/>
      <c r="I38" s="74"/>
      <c r="J38" s="75"/>
      <c r="K38" s="68" t="s">
        <v>397</v>
      </c>
      <c r="L38" s="69" t="s">
        <v>398</v>
      </c>
      <c r="M38" s="70">
        <v>1</v>
      </c>
      <c r="N38" s="47"/>
      <c r="P38" s="78"/>
      <c r="Q38" s="47"/>
      <c r="S38" s="78"/>
      <c r="T38" s="76" t="s">
        <v>398</v>
      </c>
      <c r="U38" s="75">
        <v>0.7</v>
      </c>
      <c r="V38" s="71">
        <v>524</v>
      </c>
      <c r="W38" s="72"/>
    </row>
    <row r="39" spans="1:23" ht="16.5" customHeight="1" x14ac:dyDescent="0.2">
      <c r="A39" s="53">
        <v>1</v>
      </c>
      <c r="B39" s="53">
        <v>3503</v>
      </c>
      <c r="C39" s="85" t="s">
        <v>3512</v>
      </c>
      <c r="D39" s="83"/>
      <c r="F39" s="325" t="s">
        <v>932</v>
      </c>
      <c r="G39" s="326"/>
      <c r="H39" s="77"/>
      <c r="I39" s="61"/>
      <c r="J39" s="62"/>
      <c r="K39" s="56"/>
      <c r="L39" s="57"/>
      <c r="M39" s="58"/>
      <c r="N39" s="47"/>
      <c r="P39" s="78"/>
      <c r="Q39" s="47"/>
      <c r="S39" s="78"/>
      <c r="T39" s="77"/>
      <c r="U39" s="61"/>
      <c r="V39" s="59">
        <v>1192</v>
      </c>
      <c r="W39" s="60"/>
    </row>
    <row r="40" spans="1:23" ht="16.5" customHeight="1" x14ac:dyDescent="0.2">
      <c r="A40" s="53">
        <v>1</v>
      </c>
      <c r="B40" s="53">
        <v>3504</v>
      </c>
      <c r="C40" s="85" t="s">
        <v>3513</v>
      </c>
      <c r="D40" s="83"/>
      <c r="F40" s="327"/>
      <c r="G40" s="328"/>
      <c r="H40" s="55"/>
      <c r="I40" s="49"/>
      <c r="J40" s="50"/>
      <c r="K40" s="56" t="s">
        <v>397</v>
      </c>
      <c r="L40" s="57" t="s">
        <v>398</v>
      </c>
      <c r="M40" s="58">
        <v>1</v>
      </c>
      <c r="N40" s="47"/>
      <c r="P40" s="78"/>
      <c r="Q40" s="47"/>
      <c r="S40" s="78"/>
      <c r="T40" s="47"/>
      <c r="V40" s="59">
        <v>1192</v>
      </c>
      <c r="W40" s="60"/>
    </row>
    <row r="41" spans="1:23" ht="16.5" customHeight="1" x14ac:dyDescent="0.2">
      <c r="A41" s="53">
        <v>1</v>
      </c>
      <c r="B41" s="53">
        <v>3505</v>
      </c>
      <c r="C41" s="85" t="s">
        <v>3514</v>
      </c>
      <c r="D41" s="83"/>
      <c r="F41" s="327"/>
      <c r="G41" s="328"/>
      <c r="H41" s="329" t="s">
        <v>399</v>
      </c>
      <c r="I41" s="61" t="s">
        <v>398</v>
      </c>
      <c r="J41" s="62">
        <v>0.7</v>
      </c>
      <c r="K41" s="56"/>
      <c r="L41" s="57"/>
      <c r="M41" s="58"/>
      <c r="N41" s="47"/>
      <c r="P41" s="78"/>
      <c r="Q41" s="47"/>
      <c r="S41" s="78"/>
      <c r="T41" s="47"/>
      <c r="V41" s="59">
        <v>835</v>
      </c>
      <c r="W41" s="60"/>
    </row>
    <row r="42" spans="1:23" ht="16.5" customHeight="1" x14ac:dyDescent="0.2">
      <c r="A42" s="53">
        <v>1</v>
      </c>
      <c r="B42" s="53">
        <v>3506</v>
      </c>
      <c r="C42" s="85" t="s">
        <v>3515</v>
      </c>
      <c r="D42" s="83"/>
      <c r="F42" s="127">
        <v>581</v>
      </c>
      <c r="G42" s="25" t="s">
        <v>394</v>
      </c>
      <c r="H42" s="330"/>
      <c r="I42" s="49"/>
      <c r="J42" s="50"/>
      <c r="K42" s="56" t="s">
        <v>397</v>
      </c>
      <c r="L42" s="57" t="s">
        <v>398</v>
      </c>
      <c r="M42" s="58">
        <v>1</v>
      </c>
      <c r="N42" s="47"/>
      <c r="P42" s="78"/>
      <c r="Q42" s="47"/>
      <c r="S42" s="78"/>
      <c r="T42" s="55"/>
      <c r="U42" s="49"/>
      <c r="V42" s="59">
        <v>835</v>
      </c>
      <c r="W42" s="60"/>
    </row>
    <row r="43" spans="1:23" ht="16.5" customHeight="1" x14ac:dyDescent="0.2">
      <c r="A43" s="63">
        <v>1</v>
      </c>
      <c r="B43" s="63" t="s">
        <v>933</v>
      </c>
      <c r="C43" s="87" t="s">
        <v>3516</v>
      </c>
      <c r="D43" s="83"/>
      <c r="F43" s="122"/>
      <c r="H43" s="65"/>
      <c r="I43" s="66"/>
      <c r="J43" s="67"/>
      <c r="K43" s="68"/>
      <c r="L43" s="69"/>
      <c r="M43" s="70"/>
      <c r="N43" s="47"/>
      <c r="P43" s="78"/>
      <c r="Q43" s="47"/>
      <c r="S43" s="78"/>
      <c r="T43" s="331" t="s">
        <v>400</v>
      </c>
      <c r="U43" s="332"/>
      <c r="V43" s="71">
        <v>834</v>
      </c>
      <c r="W43" s="72"/>
    </row>
    <row r="44" spans="1:23" ht="16.5" customHeight="1" x14ac:dyDescent="0.2">
      <c r="A44" s="63">
        <v>1</v>
      </c>
      <c r="B44" s="63" t="s">
        <v>934</v>
      </c>
      <c r="C44" s="87" t="s">
        <v>3517</v>
      </c>
      <c r="D44" s="83"/>
      <c r="F44" s="122"/>
      <c r="H44" s="73"/>
      <c r="I44" s="74"/>
      <c r="J44" s="75"/>
      <c r="K44" s="68" t="s">
        <v>397</v>
      </c>
      <c r="L44" s="69" t="s">
        <v>398</v>
      </c>
      <c r="M44" s="70">
        <v>1</v>
      </c>
      <c r="N44" s="47"/>
      <c r="P44" s="78"/>
      <c r="Q44" s="47"/>
      <c r="S44" s="78"/>
      <c r="T44" s="333"/>
      <c r="U44" s="334"/>
      <c r="V44" s="71">
        <v>834</v>
      </c>
      <c r="W44" s="72"/>
    </row>
    <row r="45" spans="1:23" ht="16.5" customHeight="1" x14ac:dyDescent="0.2">
      <c r="A45" s="63">
        <v>1</v>
      </c>
      <c r="B45" s="63" t="s">
        <v>935</v>
      </c>
      <c r="C45" s="87" t="s">
        <v>3518</v>
      </c>
      <c r="D45" s="83"/>
      <c r="F45" s="83"/>
      <c r="H45" s="335" t="s">
        <v>399</v>
      </c>
      <c r="I45" s="66" t="s">
        <v>398</v>
      </c>
      <c r="J45" s="67">
        <v>0.7</v>
      </c>
      <c r="K45" s="68"/>
      <c r="L45" s="69"/>
      <c r="M45" s="70"/>
      <c r="N45" s="47"/>
      <c r="P45" s="78"/>
      <c r="Q45" s="47"/>
      <c r="S45" s="78"/>
      <c r="T45" s="333"/>
      <c r="U45" s="334"/>
      <c r="V45" s="71">
        <v>585</v>
      </c>
      <c r="W45" s="72"/>
    </row>
    <row r="46" spans="1:23" ht="16.5" customHeight="1" x14ac:dyDescent="0.2">
      <c r="A46" s="63">
        <v>1</v>
      </c>
      <c r="B46" s="63" t="s">
        <v>936</v>
      </c>
      <c r="C46" s="87" t="s">
        <v>3519</v>
      </c>
      <c r="D46" s="83"/>
      <c r="F46" s="83"/>
      <c r="H46" s="336"/>
      <c r="I46" s="74"/>
      <c r="J46" s="75"/>
      <c r="K46" s="68" t="s">
        <v>397</v>
      </c>
      <c r="L46" s="69" t="s">
        <v>398</v>
      </c>
      <c r="M46" s="70">
        <v>1</v>
      </c>
      <c r="N46" s="47"/>
      <c r="P46" s="78"/>
      <c r="Q46" s="47"/>
      <c r="S46" s="78"/>
      <c r="T46" s="76" t="s">
        <v>398</v>
      </c>
      <c r="U46" s="75">
        <v>0.7</v>
      </c>
      <c r="V46" s="71">
        <v>585</v>
      </c>
      <c r="W46" s="72"/>
    </row>
    <row r="47" spans="1:23" ht="16.5" customHeight="1" x14ac:dyDescent="0.2">
      <c r="A47" s="53">
        <v>1</v>
      </c>
      <c r="B47" s="53">
        <v>3507</v>
      </c>
      <c r="C47" s="85" t="s">
        <v>3520</v>
      </c>
      <c r="D47" s="325" t="s">
        <v>937</v>
      </c>
      <c r="E47" s="326"/>
      <c r="F47" s="325" t="s">
        <v>474</v>
      </c>
      <c r="G47" s="326"/>
      <c r="H47" s="77"/>
      <c r="I47" s="61"/>
      <c r="J47" s="62"/>
      <c r="K47" s="56"/>
      <c r="L47" s="57"/>
      <c r="M47" s="58"/>
      <c r="N47" s="47"/>
      <c r="P47" s="78"/>
      <c r="Q47" s="47"/>
      <c r="S47" s="78"/>
      <c r="T47" s="77"/>
      <c r="U47" s="61"/>
      <c r="V47" s="59">
        <v>780</v>
      </c>
      <c r="W47" s="60"/>
    </row>
    <row r="48" spans="1:23" ht="16.5" customHeight="1" x14ac:dyDescent="0.2">
      <c r="A48" s="53">
        <v>1</v>
      </c>
      <c r="B48" s="53">
        <v>3508</v>
      </c>
      <c r="C48" s="85" t="s">
        <v>3521</v>
      </c>
      <c r="D48" s="327"/>
      <c r="E48" s="328"/>
      <c r="F48" s="327"/>
      <c r="G48" s="328"/>
      <c r="H48" s="55"/>
      <c r="I48" s="49"/>
      <c r="J48" s="50"/>
      <c r="K48" s="56" t="s">
        <v>397</v>
      </c>
      <c r="L48" s="57" t="s">
        <v>398</v>
      </c>
      <c r="M48" s="58">
        <v>1</v>
      </c>
      <c r="N48" s="47"/>
      <c r="P48" s="78"/>
      <c r="Q48" s="47"/>
      <c r="S48" s="78"/>
      <c r="T48" s="47"/>
      <c r="V48" s="59">
        <v>780</v>
      </c>
      <c r="W48" s="60"/>
    </row>
    <row r="49" spans="1:23" ht="16.5" customHeight="1" x14ac:dyDescent="0.2">
      <c r="A49" s="53">
        <v>1</v>
      </c>
      <c r="B49" s="53">
        <v>3509</v>
      </c>
      <c r="C49" s="85" t="s">
        <v>3522</v>
      </c>
      <c r="D49" s="327"/>
      <c r="E49" s="328"/>
      <c r="F49" s="327"/>
      <c r="G49" s="328"/>
      <c r="H49" s="329" t="s">
        <v>399</v>
      </c>
      <c r="I49" s="61" t="s">
        <v>398</v>
      </c>
      <c r="J49" s="62">
        <v>0.7</v>
      </c>
      <c r="K49" s="56"/>
      <c r="L49" s="57"/>
      <c r="M49" s="58"/>
      <c r="N49" s="47"/>
      <c r="P49" s="78"/>
      <c r="Q49" s="47"/>
      <c r="S49" s="78"/>
      <c r="T49" s="47"/>
      <c r="V49" s="59">
        <v>546</v>
      </c>
      <c r="W49" s="60"/>
    </row>
    <row r="50" spans="1:23" ht="16.5" customHeight="1" x14ac:dyDescent="0.2">
      <c r="A50" s="53">
        <v>1</v>
      </c>
      <c r="B50" s="53">
        <v>3510</v>
      </c>
      <c r="C50" s="85" t="s">
        <v>3523</v>
      </c>
      <c r="D50" s="127">
        <v>404</v>
      </c>
      <c r="E50" s="25" t="s">
        <v>394</v>
      </c>
      <c r="F50" s="127">
        <v>183</v>
      </c>
      <c r="G50" s="25" t="s">
        <v>394</v>
      </c>
      <c r="H50" s="330"/>
      <c r="I50" s="49"/>
      <c r="J50" s="50"/>
      <c r="K50" s="56" t="s">
        <v>397</v>
      </c>
      <c r="L50" s="57" t="s">
        <v>398</v>
      </c>
      <c r="M50" s="58">
        <v>1</v>
      </c>
      <c r="N50" s="47"/>
      <c r="P50" s="78"/>
      <c r="Q50" s="47"/>
      <c r="S50" s="78"/>
      <c r="T50" s="55"/>
      <c r="U50" s="49"/>
      <c r="V50" s="59">
        <v>546</v>
      </c>
      <c r="W50" s="60"/>
    </row>
    <row r="51" spans="1:23" ht="16.5" customHeight="1" x14ac:dyDescent="0.2">
      <c r="A51" s="63">
        <v>1</v>
      </c>
      <c r="B51" s="63" t="s">
        <v>938</v>
      </c>
      <c r="C51" s="87" t="s">
        <v>3524</v>
      </c>
      <c r="D51" s="122"/>
      <c r="F51" s="122"/>
      <c r="H51" s="65"/>
      <c r="I51" s="66"/>
      <c r="J51" s="67"/>
      <c r="K51" s="68"/>
      <c r="L51" s="69"/>
      <c r="M51" s="70"/>
      <c r="N51" s="47"/>
      <c r="P51" s="78"/>
      <c r="Q51" s="47"/>
      <c r="S51" s="78"/>
      <c r="T51" s="331" t="s">
        <v>400</v>
      </c>
      <c r="U51" s="332"/>
      <c r="V51" s="71">
        <v>547</v>
      </c>
      <c r="W51" s="72"/>
    </row>
    <row r="52" spans="1:23" ht="16.5" customHeight="1" x14ac:dyDescent="0.2">
      <c r="A52" s="63">
        <v>1</v>
      </c>
      <c r="B52" s="63" t="s">
        <v>939</v>
      </c>
      <c r="C52" s="87" t="s">
        <v>3525</v>
      </c>
      <c r="D52" s="122"/>
      <c r="F52" s="122"/>
      <c r="H52" s="73"/>
      <c r="I52" s="74"/>
      <c r="J52" s="75"/>
      <c r="K52" s="68" t="s">
        <v>397</v>
      </c>
      <c r="L52" s="69" t="s">
        <v>398</v>
      </c>
      <c r="M52" s="70">
        <v>1</v>
      </c>
      <c r="N52" s="47"/>
      <c r="P52" s="78"/>
      <c r="Q52" s="47"/>
      <c r="S52" s="78"/>
      <c r="T52" s="333"/>
      <c r="U52" s="334"/>
      <c r="V52" s="71">
        <v>547</v>
      </c>
      <c r="W52" s="72"/>
    </row>
    <row r="53" spans="1:23" ht="16.5" customHeight="1" x14ac:dyDescent="0.2">
      <c r="A53" s="63">
        <v>1</v>
      </c>
      <c r="B53" s="63" t="s">
        <v>940</v>
      </c>
      <c r="C53" s="87" t="s">
        <v>3526</v>
      </c>
      <c r="D53" s="83"/>
      <c r="F53" s="83"/>
      <c r="H53" s="335" t="s">
        <v>399</v>
      </c>
      <c r="I53" s="66" t="s">
        <v>398</v>
      </c>
      <c r="J53" s="67">
        <v>0.7</v>
      </c>
      <c r="K53" s="68"/>
      <c r="L53" s="69"/>
      <c r="M53" s="70"/>
      <c r="N53" s="47"/>
      <c r="P53" s="78"/>
      <c r="Q53" s="47"/>
      <c r="S53" s="78"/>
      <c r="T53" s="333"/>
      <c r="U53" s="334"/>
      <c r="V53" s="71">
        <v>382</v>
      </c>
      <c r="W53" s="72"/>
    </row>
    <row r="54" spans="1:23" ht="16.5" customHeight="1" x14ac:dyDescent="0.2">
      <c r="A54" s="63">
        <v>1</v>
      </c>
      <c r="B54" s="63" t="s">
        <v>941</v>
      </c>
      <c r="C54" s="87" t="s">
        <v>3527</v>
      </c>
      <c r="D54" s="83"/>
      <c r="F54" s="83"/>
      <c r="H54" s="336"/>
      <c r="I54" s="74"/>
      <c r="J54" s="75"/>
      <c r="K54" s="68" t="s">
        <v>397</v>
      </c>
      <c r="L54" s="69" t="s">
        <v>398</v>
      </c>
      <c r="M54" s="70">
        <v>1</v>
      </c>
      <c r="N54" s="47"/>
      <c r="P54" s="78"/>
      <c r="Q54" s="47"/>
      <c r="S54" s="78"/>
      <c r="T54" s="76" t="s">
        <v>398</v>
      </c>
      <c r="U54" s="75">
        <v>0.7</v>
      </c>
      <c r="V54" s="71">
        <v>382</v>
      </c>
      <c r="W54" s="72"/>
    </row>
    <row r="55" spans="1:23" ht="16.5" customHeight="1" x14ac:dyDescent="0.2">
      <c r="A55" s="53">
        <v>1</v>
      </c>
      <c r="B55" s="53">
        <v>3511</v>
      </c>
      <c r="C55" s="85" t="s">
        <v>3528</v>
      </c>
      <c r="D55" s="83"/>
      <c r="F55" s="325" t="s">
        <v>512</v>
      </c>
      <c r="G55" s="326"/>
      <c r="H55" s="77"/>
      <c r="I55" s="61"/>
      <c r="J55" s="62"/>
      <c r="K55" s="56"/>
      <c r="L55" s="57"/>
      <c r="M55" s="58"/>
      <c r="N55" s="47"/>
      <c r="P55" s="78"/>
      <c r="Q55" s="47"/>
      <c r="S55" s="78"/>
      <c r="T55" s="77"/>
      <c r="U55" s="61"/>
      <c r="V55" s="59">
        <v>903</v>
      </c>
      <c r="W55" s="60"/>
    </row>
    <row r="56" spans="1:23" ht="16.5" customHeight="1" x14ac:dyDescent="0.2">
      <c r="A56" s="53">
        <v>1</v>
      </c>
      <c r="B56" s="53">
        <v>3512</v>
      </c>
      <c r="C56" s="85" t="s">
        <v>3529</v>
      </c>
      <c r="D56" s="83"/>
      <c r="F56" s="327"/>
      <c r="G56" s="328"/>
      <c r="H56" s="55"/>
      <c r="I56" s="49"/>
      <c r="J56" s="50"/>
      <c r="K56" s="56" t="s">
        <v>397</v>
      </c>
      <c r="L56" s="57" t="s">
        <v>398</v>
      </c>
      <c r="M56" s="58">
        <v>1</v>
      </c>
      <c r="N56" s="47"/>
      <c r="P56" s="78"/>
      <c r="Q56" s="47"/>
      <c r="S56" s="78"/>
      <c r="T56" s="47"/>
      <c r="V56" s="59">
        <v>903</v>
      </c>
      <c r="W56" s="60"/>
    </row>
    <row r="57" spans="1:23" ht="16.5" customHeight="1" x14ac:dyDescent="0.2">
      <c r="A57" s="53">
        <v>1</v>
      </c>
      <c r="B57" s="53">
        <v>3513</v>
      </c>
      <c r="C57" s="85" t="s">
        <v>3530</v>
      </c>
      <c r="D57" s="83"/>
      <c r="F57" s="327"/>
      <c r="G57" s="328"/>
      <c r="H57" s="329" t="s">
        <v>399</v>
      </c>
      <c r="I57" s="61" t="s">
        <v>398</v>
      </c>
      <c r="J57" s="62">
        <v>0.7</v>
      </c>
      <c r="K57" s="56"/>
      <c r="L57" s="57"/>
      <c r="M57" s="58"/>
      <c r="N57" s="47"/>
      <c r="P57" s="78"/>
      <c r="Q57" s="47"/>
      <c r="S57" s="78"/>
      <c r="T57" s="47"/>
      <c r="V57" s="59">
        <v>633</v>
      </c>
      <c r="W57" s="60"/>
    </row>
    <row r="58" spans="1:23" ht="16.5" customHeight="1" x14ac:dyDescent="0.2">
      <c r="A58" s="53">
        <v>1</v>
      </c>
      <c r="B58" s="53">
        <v>3514</v>
      </c>
      <c r="C58" s="85" t="s">
        <v>3531</v>
      </c>
      <c r="D58" s="83"/>
      <c r="F58" s="127">
        <v>265</v>
      </c>
      <c r="G58" s="25" t="s">
        <v>394</v>
      </c>
      <c r="H58" s="330"/>
      <c r="I58" s="49"/>
      <c r="J58" s="50"/>
      <c r="K58" s="56" t="s">
        <v>397</v>
      </c>
      <c r="L58" s="57" t="s">
        <v>398</v>
      </c>
      <c r="M58" s="58">
        <v>1</v>
      </c>
      <c r="N58" s="47"/>
      <c r="P58" s="78"/>
      <c r="Q58" s="47"/>
      <c r="S58" s="78"/>
      <c r="T58" s="55"/>
      <c r="U58" s="49"/>
      <c r="V58" s="59">
        <v>633</v>
      </c>
      <c r="W58" s="60"/>
    </row>
    <row r="59" spans="1:23" ht="16.5" customHeight="1" x14ac:dyDescent="0.2">
      <c r="A59" s="63">
        <v>1</v>
      </c>
      <c r="B59" s="63" t="s">
        <v>942</v>
      </c>
      <c r="C59" s="87" t="s">
        <v>3532</v>
      </c>
      <c r="D59" s="83"/>
      <c r="F59" s="122"/>
      <c r="H59" s="65"/>
      <c r="I59" s="66"/>
      <c r="J59" s="67"/>
      <c r="K59" s="68"/>
      <c r="L59" s="69"/>
      <c r="M59" s="70"/>
      <c r="N59" s="47"/>
      <c r="P59" s="78"/>
      <c r="Q59" s="47"/>
      <c r="S59" s="78"/>
      <c r="T59" s="331" t="s">
        <v>400</v>
      </c>
      <c r="U59" s="332"/>
      <c r="V59" s="71">
        <v>633</v>
      </c>
      <c r="W59" s="72"/>
    </row>
    <row r="60" spans="1:23" ht="16.5" customHeight="1" x14ac:dyDescent="0.2">
      <c r="A60" s="63">
        <v>1</v>
      </c>
      <c r="B60" s="63" t="s">
        <v>943</v>
      </c>
      <c r="C60" s="87" t="s">
        <v>3533</v>
      </c>
      <c r="D60" s="83"/>
      <c r="F60" s="122"/>
      <c r="H60" s="73"/>
      <c r="I60" s="74"/>
      <c r="J60" s="75"/>
      <c r="K60" s="68" t="s">
        <v>397</v>
      </c>
      <c r="L60" s="69" t="s">
        <v>398</v>
      </c>
      <c r="M60" s="70">
        <v>1</v>
      </c>
      <c r="N60" s="47"/>
      <c r="P60" s="78"/>
      <c r="Q60" s="47"/>
      <c r="S60" s="78"/>
      <c r="T60" s="333"/>
      <c r="U60" s="334"/>
      <c r="V60" s="71">
        <v>633</v>
      </c>
      <c r="W60" s="72"/>
    </row>
    <row r="61" spans="1:23" ht="16.5" customHeight="1" x14ac:dyDescent="0.2">
      <c r="A61" s="63">
        <v>1</v>
      </c>
      <c r="B61" s="63" t="s">
        <v>944</v>
      </c>
      <c r="C61" s="87" t="s">
        <v>3534</v>
      </c>
      <c r="D61" s="83"/>
      <c r="F61" s="83"/>
      <c r="H61" s="335" t="s">
        <v>399</v>
      </c>
      <c r="I61" s="66" t="s">
        <v>398</v>
      </c>
      <c r="J61" s="67">
        <v>0.7</v>
      </c>
      <c r="K61" s="68"/>
      <c r="L61" s="69"/>
      <c r="M61" s="70"/>
      <c r="N61" s="47"/>
      <c r="P61" s="78"/>
      <c r="Q61" s="47"/>
      <c r="S61" s="78"/>
      <c r="T61" s="333"/>
      <c r="U61" s="334"/>
      <c r="V61" s="71">
        <v>443</v>
      </c>
      <c r="W61" s="72"/>
    </row>
    <row r="62" spans="1:23" ht="16.5" customHeight="1" x14ac:dyDescent="0.2">
      <c r="A62" s="63">
        <v>1</v>
      </c>
      <c r="B62" s="63" t="s">
        <v>945</v>
      </c>
      <c r="C62" s="87" t="s">
        <v>3535</v>
      </c>
      <c r="D62" s="83"/>
      <c r="F62" s="83"/>
      <c r="H62" s="336"/>
      <c r="I62" s="74"/>
      <c r="J62" s="75"/>
      <c r="K62" s="68" t="s">
        <v>397</v>
      </c>
      <c r="L62" s="69" t="s">
        <v>398</v>
      </c>
      <c r="M62" s="70">
        <v>1</v>
      </c>
      <c r="N62" s="47"/>
      <c r="P62" s="78"/>
      <c r="Q62" s="47"/>
      <c r="S62" s="78"/>
      <c r="T62" s="76" t="s">
        <v>398</v>
      </c>
      <c r="U62" s="75">
        <v>0.7</v>
      </c>
      <c r="V62" s="71">
        <v>443</v>
      </c>
      <c r="W62" s="72"/>
    </row>
    <row r="63" spans="1:23" ht="16.5" customHeight="1" x14ac:dyDescent="0.2">
      <c r="A63" s="53">
        <v>1</v>
      </c>
      <c r="B63" s="53">
        <v>3515</v>
      </c>
      <c r="C63" s="85" t="s">
        <v>3536</v>
      </c>
      <c r="D63" s="83"/>
      <c r="F63" s="325" t="s">
        <v>513</v>
      </c>
      <c r="G63" s="326"/>
      <c r="H63" s="77"/>
      <c r="I63" s="61"/>
      <c r="J63" s="62"/>
      <c r="K63" s="56"/>
      <c r="L63" s="57"/>
      <c r="M63" s="58"/>
      <c r="N63" s="47"/>
      <c r="P63" s="78"/>
      <c r="Q63" s="47"/>
      <c r="S63" s="78"/>
      <c r="T63" s="77"/>
      <c r="U63" s="61"/>
      <c r="V63" s="59">
        <v>1030</v>
      </c>
      <c r="W63" s="60"/>
    </row>
    <row r="64" spans="1:23" ht="16.5" customHeight="1" x14ac:dyDescent="0.2">
      <c r="A64" s="53">
        <v>1</v>
      </c>
      <c r="B64" s="53">
        <v>3516</v>
      </c>
      <c r="C64" s="85" t="s">
        <v>3537</v>
      </c>
      <c r="D64" s="83"/>
      <c r="F64" s="327"/>
      <c r="G64" s="328"/>
      <c r="H64" s="55"/>
      <c r="I64" s="49"/>
      <c r="J64" s="50"/>
      <c r="K64" s="56" t="s">
        <v>397</v>
      </c>
      <c r="L64" s="57" t="s">
        <v>398</v>
      </c>
      <c r="M64" s="58">
        <v>1</v>
      </c>
      <c r="N64" s="47"/>
      <c r="P64" s="78"/>
      <c r="Q64" s="47"/>
      <c r="S64" s="78"/>
      <c r="T64" s="47"/>
      <c r="V64" s="59">
        <v>1030</v>
      </c>
      <c r="W64" s="60"/>
    </row>
    <row r="65" spans="1:23" ht="16.5" customHeight="1" x14ac:dyDescent="0.2">
      <c r="A65" s="53">
        <v>1</v>
      </c>
      <c r="B65" s="53">
        <v>3517</v>
      </c>
      <c r="C65" s="85" t="s">
        <v>3538</v>
      </c>
      <c r="D65" s="83"/>
      <c r="F65" s="327"/>
      <c r="G65" s="328"/>
      <c r="H65" s="329" t="s">
        <v>399</v>
      </c>
      <c r="I65" s="61" t="s">
        <v>398</v>
      </c>
      <c r="J65" s="62">
        <v>0.7</v>
      </c>
      <c r="K65" s="56"/>
      <c r="L65" s="57"/>
      <c r="M65" s="58"/>
      <c r="N65" s="47"/>
      <c r="P65" s="78"/>
      <c r="Q65" s="47"/>
      <c r="S65" s="78"/>
      <c r="T65" s="47"/>
      <c r="V65" s="59">
        <v>722</v>
      </c>
      <c r="W65" s="60"/>
    </row>
    <row r="66" spans="1:23" ht="16.5" customHeight="1" x14ac:dyDescent="0.2">
      <c r="A66" s="53">
        <v>1</v>
      </c>
      <c r="B66" s="53">
        <v>3518</v>
      </c>
      <c r="C66" s="85" t="s">
        <v>3539</v>
      </c>
      <c r="D66" s="83"/>
      <c r="F66" s="127">
        <v>350</v>
      </c>
      <c r="G66" s="25" t="s">
        <v>394</v>
      </c>
      <c r="H66" s="330"/>
      <c r="I66" s="49"/>
      <c r="J66" s="50"/>
      <c r="K66" s="56" t="s">
        <v>397</v>
      </c>
      <c r="L66" s="57" t="s">
        <v>398</v>
      </c>
      <c r="M66" s="58">
        <v>1</v>
      </c>
      <c r="N66" s="47"/>
      <c r="P66" s="78"/>
      <c r="Q66" s="47"/>
      <c r="S66" s="78"/>
      <c r="T66" s="55"/>
      <c r="U66" s="49"/>
      <c r="V66" s="59">
        <v>722</v>
      </c>
      <c r="W66" s="60"/>
    </row>
    <row r="67" spans="1:23" ht="16.5" customHeight="1" x14ac:dyDescent="0.2">
      <c r="A67" s="63">
        <v>1</v>
      </c>
      <c r="B67" s="63" t="s">
        <v>946</v>
      </c>
      <c r="C67" s="87" t="s">
        <v>3540</v>
      </c>
      <c r="D67" s="83"/>
      <c r="F67" s="122"/>
      <c r="H67" s="65"/>
      <c r="I67" s="66"/>
      <c r="J67" s="67"/>
      <c r="K67" s="68"/>
      <c r="L67" s="69"/>
      <c r="M67" s="70"/>
      <c r="N67" s="47"/>
      <c r="P67" s="78"/>
      <c r="Q67" s="47"/>
      <c r="S67" s="78"/>
      <c r="T67" s="331" t="s">
        <v>400</v>
      </c>
      <c r="U67" s="332"/>
      <c r="V67" s="71">
        <v>722</v>
      </c>
      <c r="W67" s="72"/>
    </row>
    <row r="68" spans="1:23" ht="16.5" customHeight="1" x14ac:dyDescent="0.2">
      <c r="A68" s="63">
        <v>1</v>
      </c>
      <c r="B68" s="63" t="s">
        <v>947</v>
      </c>
      <c r="C68" s="87" t="s">
        <v>3541</v>
      </c>
      <c r="D68" s="83"/>
      <c r="F68" s="122"/>
      <c r="H68" s="73"/>
      <c r="I68" s="74"/>
      <c r="J68" s="75"/>
      <c r="K68" s="68" t="s">
        <v>397</v>
      </c>
      <c r="L68" s="69" t="s">
        <v>398</v>
      </c>
      <c r="M68" s="70">
        <v>1</v>
      </c>
      <c r="N68" s="47"/>
      <c r="P68" s="78"/>
      <c r="Q68" s="47"/>
      <c r="S68" s="78"/>
      <c r="T68" s="333"/>
      <c r="U68" s="334"/>
      <c r="V68" s="71">
        <v>722</v>
      </c>
      <c r="W68" s="72"/>
    </row>
    <row r="69" spans="1:23" ht="16.5" customHeight="1" x14ac:dyDescent="0.2">
      <c r="A69" s="63">
        <v>1</v>
      </c>
      <c r="B69" s="63" t="s">
        <v>948</v>
      </c>
      <c r="C69" s="87" t="s">
        <v>3542</v>
      </c>
      <c r="D69" s="83"/>
      <c r="F69" s="83"/>
      <c r="H69" s="335" t="s">
        <v>399</v>
      </c>
      <c r="I69" s="66" t="s">
        <v>398</v>
      </c>
      <c r="J69" s="67">
        <v>0.7</v>
      </c>
      <c r="K69" s="68"/>
      <c r="L69" s="69"/>
      <c r="M69" s="70"/>
      <c r="N69" s="47"/>
      <c r="P69" s="78"/>
      <c r="Q69" s="47"/>
      <c r="S69" s="78"/>
      <c r="T69" s="333"/>
      <c r="U69" s="334"/>
      <c r="V69" s="71">
        <v>506</v>
      </c>
      <c r="W69" s="72"/>
    </row>
    <row r="70" spans="1:23" ht="16.5" customHeight="1" x14ac:dyDescent="0.2">
      <c r="A70" s="63">
        <v>1</v>
      </c>
      <c r="B70" s="63" t="s">
        <v>949</v>
      </c>
      <c r="C70" s="87" t="s">
        <v>3543</v>
      </c>
      <c r="D70" s="83"/>
      <c r="F70" s="83"/>
      <c r="H70" s="336"/>
      <c r="I70" s="74"/>
      <c r="J70" s="75"/>
      <c r="K70" s="68" t="s">
        <v>397</v>
      </c>
      <c r="L70" s="69" t="s">
        <v>398</v>
      </c>
      <c r="M70" s="70">
        <v>1</v>
      </c>
      <c r="N70" s="47"/>
      <c r="P70" s="78"/>
      <c r="Q70" s="47"/>
      <c r="S70" s="78"/>
      <c r="T70" s="76" t="s">
        <v>398</v>
      </c>
      <c r="U70" s="75">
        <v>0.7</v>
      </c>
      <c r="V70" s="71">
        <v>506</v>
      </c>
      <c r="W70" s="72"/>
    </row>
    <row r="71" spans="1:23" ht="16.5" customHeight="1" x14ac:dyDescent="0.2">
      <c r="A71" s="53">
        <v>1</v>
      </c>
      <c r="B71" s="53">
        <v>3519</v>
      </c>
      <c r="C71" s="85" t="s">
        <v>3544</v>
      </c>
      <c r="D71" s="83"/>
      <c r="F71" s="325" t="s">
        <v>514</v>
      </c>
      <c r="G71" s="326"/>
      <c r="H71" s="77"/>
      <c r="I71" s="61"/>
      <c r="J71" s="62"/>
      <c r="K71" s="56"/>
      <c r="L71" s="57"/>
      <c r="M71" s="58"/>
      <c r="N71" s="47"/>
      <c r="P71" s="78"/>
      <c r="Q71" s="47"/>
      <c r="S71" s="78"/>
      <c r="T71" s="77"/>
      <c r="U71" s="61"/>
      <c r="V71" s="59">
        <v>1155</v>
      </c>
      <c r="W71" s="60"/>
    </row>
    <row r="72" spans="1:23" ht="16.5" customHeight="1" x14ac:dyDescent="0.2">
      <c r="A72" s="53">
        <v>1</v>
      </c>
      <c r="B72" s="53">
        <v>3520</v>
      </c>
      <c r="C72" s="85" t="s">
        <v>3545</v>
      </c>
      <c r="D72" s="83"/>
      <c r="F72" s="327"/>
      <c r="G72" s="328"/>
      <c r="H72" s="55"/>
      <c r="I72" s="49"/>
      <c r="J72" s="50"/>
      <c r="K72" s="56" t="s">
        <v>397</v>
      </c>
      <c r="L72" s="57" t="s">
        <v>398</v>
      </c>
      <c r="M72" s="58">
        <v>1</v>
      </c>
      <c r="N72" s="47"/>
      <c r="P72" s="78"/>
      <c r="Q72" s="47"/>
      <c r="S72" s="78"/>
      <c r="T72" s="47"/>
      <c r="V72" s="59">
        <v>1155</v>
      </c>
      <c r="W72" s="60"/>
    </row>
    <row r="73" spans="1:23" ht="16.5" customHeight="1" x14ac:dyDescent="0.2">
      <c r="A73" s="53">
        <v>1</v>
      </c>
      <c r="B73" s="53">
        <v>3521</v>
      </c>
      <c r="C73" s="85" t="s">
        <v>3546</v>
      </c>
      <c r="D73" s="83"/>
      <c r="F73" s="327"/>
      <c r="G73" s="328"/>
      <c r="H73" s="329" t="s">
        <v>399</v>
      </c>
      <c r="I73" s="61" t="s">
        <v>398</v>
      </c>
      <c r="J73" s="62">
        <v>0.7</v>
      </c>
      <c r="K73" s="56"/>
      <c r="L73" s="57"/>
      <c r="M73" s="58"/>
      <c r="N73" s="47"/>
      <c r="P73" s="78"/>
      <c r="Q73" s="47"/>
      <c r="S73" s="78"/>
      <c r="T73" s="47"/>
      <c r="V73" s="59">
        <v>809</v>
      </c>
      <c r="W73" s="60"/>
    </row>
    <row r="74" spans="1:23" ht="16.5" customHeight="1" x14ac:dyDescent="0.2">
      <c r="A74" s="53">
        <v>1</v>
      </c>
      <c r="B74" s="53">
        <v>3522</v>
      </c>
      <c r="C74" s="85" t="s">
        <v>3547</v>
      </c>
      <c r="D74" s="83"/>
      <c r="F74" s="127">
        <v>433</v>
      </c>
      <c r="G74" s="25" t="s">
        <v>394</v>
      </c>
      <c r="H74" s="330"/>
      <c r="I74" s="49"/>
      <c r="J74" s="50"/>
      <c r="K74" s="56" t="s">
        <v>397</v>
      </c>
      <c r="L74" s="57" t="s">
        <v>398</v>
      </c>
      <c r="M74" s="58">
        <v>1</v>
      </c>
      <c r="N74" s="47"/>
      <c r="P74" s="78"/>
      <c r="Q74" s="47"/>
      <c r="S74" s="78"/>
      <c r="T74" s="55"/>
      <c r="U74" s="49"/>
      <c r="V74" s="59">
        <v>809</v>
      </c>
      <c r="W74" s="60"/>
    </row>
    <row r="75" spans="1:23" ht="16.5" customHeight="1" x14ac:dyDescent="0.2">
      <c r="A75" s="63">
        <v>1</v>
      </c>
      <c r="B75" s="63" t="s">
        <v>950</v>
      </c>
      <c r="C75" s="87" t="s">
        <v>3548</v>
      </c>
      <c r="D75" s="83"/>
      <c r="F75" s="122"/>
      <c r="H75" s="65"/>
      <c r="I75" s="66"/>
      <c r="J75" s="67"/>
      <c r="K75" s="68"/>
      <c r="L75" s="69"/>
      <c r="M75" s="70"/>
      <c r="N75" s="47"/>
      <c r="P75" s="78"/>
      <c r="Q75" s="47"/>
      <c r="S75" s="78"/>
      <c r="T75" s="331" t="s">
        <v>400</v>
      </c>
      <c r="U75" s="332"/>
      <c r="V75" s="71">
        <v>809</v>
      </c>
      <c r="W75" s="72"/>
    </row>
    <row r="76" spans="1:23" ht="16.5" customHeight="1" x14ac:dyDescent="0.2">
      <c r="A76" s="63">
        <v>1</v>
      </c>
      <c r="B76" s="63" t="s">
        <v>951</v>
      </c>
      <c r="C76" s="87" t="s">
        <v>3549</v>
      </c>
      <c r="D76" s="83"/>
      <c r="F76" s="122"/>
      <c r="H76" s="73"/>
      <c r="I76" s="74"/>
      <c r="J76" s="75"/>
      <c r="K76" s="68" t="s">
        <v>397</v>
      </c>
      <c r="L76" s="69" t="s">
        <v>398</v>
      </c>
      <c r="M76" s="70">
        <v>1</v>
      </c>
      <c r="N76" s="47"/>
      <c r="P76" s="78"/>
      <c r="Q76" s="47"/>
      <c r="S76" s="78"/>
      <c r="T76" s="333"/>
      <c r="U76" s="334"/>
      <c r="V76" s="71">
        <v>809</v>
      </c>
      <c r="W76" s="72"/>
    </row>
    <row r="77" spans="1:23" ht="16.5" customHeight="1" x14ac:dyDescent="0.2">
      <c r="A77" s="63">
        <v>1</v>
      </c>
      <c r="B77" s="63" t="s">
        <v>952</v>
      </c>
      <c r="C77" s="87" t="s">
        <v>3550</v>
      </c>
      <c r="D77" s="83"/>
      <c r="F77" s="83"/>
      <c r="H77" s="335" t="s">
        <v>399</v>
      </c>
      <c r="I77" s="66" t="s">
        <v>398</v>
      </c>
      <c r="J77" s="67">
        <v>0.7</v>
      </c>
      <c r="K77" s="68"/>
      <c r="L77" s="69"/>
      <c r="M77" s="70"/>
      <c r="N77" s="47"/>
      <c r="P77" s="78"/>
      <c r="Q77" s="47"/>
      <c r="S77" s="78"/>
      <c r="T77" s="333"/>
      <c r="U77" s="334"/>
      <c r="V77" s="71">
        <v>567</v>
      </c>
      <c r="W77" s="72"/>
    </row>
    <row r="78" spans="1:23" ht="16.5" customHeight="1" x14ac:dyDescent="0.2">
      <c r="A78" s="63">
        <v>1</v>
      </c>
      <c r="B78" s="63" t="s">
        <v>953</v>
      </c>
      <c r="C78" s="87" t="s">
        <v>3551</v>
      </c>
      <c r="D78" s="124"/>
      <c r="E78" s="49"/>
      <c r="F78" s="124"/>
      <c r="G78" s="49"/>
      <c r="H78" s="336"/>
      <c r="I78" s="74"/>
      <c r="J78" s="75"/>
      <c r="K78" s="68" t="s">
        <v>397</v>
      </c>
      <c r="L78" s="69" t="s">
        <v>398</v>
      </c>
      <c r="M78" s="70">
        <v>1</v>
      </c>
      <c r="N78" s="55"/>
      <c r="O78" s="50"/>
      <c r="P78" s="125"/>
      <c r="Q78" s="55"/>
      <c r="R78" s="50"/>
      <c r="S78" s="125"/>
      <c r="T78" s="76" t="s">
        <v>398</v>
      </c>
      <c r="U78" s="75">
        <v>0.7</v>
      </c>
      <c r="V78" s="71">
        <v>567</v>
      </c>
      <c r="W78" s="79"/>
    </row>
    <row r="79" spans="1:23" ht="16.5" customHeight="1" x14ac:dyDescent="0.2">
      <c r="A79" s="44">
        <v>1</v>
      </c>
      <c r="B79" s="44">
        <v>3523</v>
      </c>
      <c r="C79" s="45" t="s">
        <v>3552</v>
      </c>
      <c r="D79" s="327" t="s">
        <v>431</v>
      </c>
      <c r="E79" s="328"/>
      <c r="F79" s="327" t="s">
        <v>474</v>
      </c>
      <c r="G79" s="328"/>
      <c r="H79" s="47"/>
      <c r="K79" s="48"/>
      <c r="L79" s="49"/>
      <c r="M79" s="50"/>
      <c r="N79" s="115" t="s">
        <v>465</v>
      </c>
      <c r="O79" s="62"/>
      <c r="P79" s="116"/>
      <c r="Q79" s="117" t="s">
        <v>468</v>
      </c>
      <c r="R79" s="62"/>
      <c r="S79" s="116"/>
      <c r="T79" s="47"/>
      <c r="V79" s="51">
        <v>857</v>
      </c>
      <c r="W79" s="52" t="s">
        <v>396</v>
      </c>
    </row>
    <row r="80" spans="1:23" ht="16.5" customHeight="1" x14ac:dyDescent="0.2">
      <c r="A80" s="53">
        <v>1</v>
      </c>
      <c r="B80" s="53">
        <v>3524</v>
      </c>
      <c r="C80" s="85" t="s">
        <v>3553</v>
      </c>
      <c r="D80" s="327"/>
      <c r="E80" s="328"/>
      <c r="F80" s="327"/>
      <c r="G80" s="328"/>
      <c r="H80" s="55"/>
      <c r="I80" s="49"/>
      <c r="J80" s="50"/>
      <c r="K80" s="56" t="s">
        <v>397</v>
      </c>
      <c r="L80" s="57" t="s">
        <v>398</v>
      </c>
      <c r="M80" s="58">
        <v>1</v>
      </c>
      <c r="N80" s="47" t="s">
        <v>398</v>
      </c>
      <c r="O80" s="26">
        <v>0.25</v>
      </c>
      <c r="P80" s="345" t="s">
        <v>423</v>
      </c>
      <c r="Q80" s="47" t="s">
        <v>398</v>
      </c>
      <c r="R80" s="26">
        <v>0.5</v>
      </c>
      <c r="S80" s="345" t="s">
        <v>423</v>
      </c>
      <c r="T80" s="47"/>
      <c r="V80" s="59">
        <v>857</v>
      </c>
      <c r="W80" s="60"/>
    </row>
    <row r="81" spans="1:23" ht="16.5" customHeight="1" x14ac:dyDescent="0.2">
      <c r="A81" s="53">
        <v>1</v>
      </c>
      <c r="B81" s="53">
        <v>3525</v>
      </c>
      <c r="C81" s="85" t="s">
        <v>3554</v>
      </c>
      <c r="D81" s="327"/>
      <c r="E81" s="328"/>
      <c r="F81" s="327"/>
      <c r="G81" s="328"/>
      <c r="H81" s="329" t="s">
        <v>399</v>
      </c>
      <c r="I81" s="61" t="s">
        <v>398</v>
      </c>
      <c r="J81" s="62">
        <v>0.7</v>
      </c>
      <c r="K81" s="56"/>
      <c r="L81" s="57"/>
      <c r="M81" s="58"/>
      <c r="N81" s="47"/>
      <c r="P81" s="345"/>
      <c r="Q81" s="47"/>
      <c r="S81" s="345"/>
      <c r="T81" s="47"/>
      <c r="V81" s="59">
        <v>600</v>
      </c>
      <c r="W81" s="60"/>
    </row>
    <row r="82" spans="1:23" ht="16.5" customHeight="1" x14ac:dyDescent="0.2">
      <c r="A82" s="53">
        <v>1</v>
      </c>
      <c r="B82" s="53">
        <v>3526</v>
      </c>
      <c r="C82" s="85" t="s">
        <v>3555</v>
      </c>
      <c r="D82" s="127">
        <v>587</v>
      </c>
      <c r="E82" s="25" t="s">
        <v>394</v>
      </c>
      <c r="F82" s="127">
        <v>82</v>
      </c>
      <c r="G82" s="25" t="s">
        <v>394</v>
      </c>
      <c r="H82" s="330"/>
      <c r="I82" s="49"/>
      <c r="J82" s="50"/>
      <c r="K82" s="56" t="s">
        <v>397</v>
      </c>
      <c r="L82" s="57" t="s">
        <v>398</v>
      </c>
      <c r="M82" s="58">
        <v>1</v>
      </c>
      <c r="N82" s="47"/>
      <c r="P82" s="78"/>
      <c r="Q82" s="47"/>
      <c r="S82" s="78"/>
      <c r="T82" s="55"/>
      <c r="U82" s="49"/>
      <c r="V82" s="59">
        <v>600</v>
      </c>
      <c r="W82" s="60"/>
    </row>
    <row r="83" spans="1:23" ht="16.5" customHeight="1" x14ac:dyDescent="0.2">
      <c r="A83" s="63">
        <v>1</v>
      </c>
      <c r="B83" s="63" t="s">
        <v>954</v>
      </c>
      <c r="C83" s="87" t="s">
        <v>3556</v>
      </c>
      <c r="D83" s="122"/>
      <c r="F83" s="122"/>
      <c r="H83" s="65"/>
      <c r="I83" s="66"/>
      <c r="J83" s="67"/>
      <c r="K83" s="68"/>
      <c r="L83" s="69"/>
      <c r="M83" s="70"/>
      <c r="N83" s="47"/>
      <c r="P83" s="78"/>
      <c r="Q83" s="47"/>
      <c r="S83" s="78"/>
      <c r="T83" s="331" t="s">
        <v>400</v>
      </c>
      <c r="U83" s="332"/>
      <c r="V83" s="71">
        <v>600</v>
      </c>
      <c r="W83" s="72"/>
    </row>
    <row r="84" spans="1:23" ht="16.5" customHeight="1" x14ac:dyDescent="0.2">
      <c r="A84" s="63">
        <v>1</v>
      </c>
      <c r="B84" s="63" t="s">
        <v>955</v>
      </c>
      <c r="C84" s="87" t="s">
        <v>3557</v>
      </c>
      <c r="D84" s="122"/>
      <c r="F84" s="122"/>
      <c r="H84" s="73"/>
      <c r="I84" s="74"/>
      <c r="J84" s="75"/>
      <c r="K84" s="68" t="s">
        <v>397</v>
      </c>
      <c r="L84" s="69" t="s">
        <v>398</v>
      </c>
      <c r="M84" s="70">
        <v>1</v>
      </c>
      <c r="N84" s="47"/>
      <c r="P84" s="78"/>
      <c r="Q84" s="47"/>
      <c r="S84" s="78"/>
      <c r="T84" s="333"/>
      <c r="U84" s="334"/>
      <c r="V84" s="71">
        <v>600</v>
      </c>
      <c r="W84" s="72"/>
    </row>
    <row r="85" spans="1:23" ht="16.5" customHeight="1" x14ac:dyDescent="0.2">
      <c r="A85" s="63">
        <v>1</v>
      </c>
      <c r="B85" s="63" t="s">
        <v>956</v>
      </c>
      <c r="C85" s="87" t="s">
        <v>3558</v>
      </c>
      <c r="D85" s="83"/>
      <c r="F85" s="83"/>
      <c r="H85" s="335" t="s">
        <v>399</v>
      </c>
      <c r="I85" s="66" t="s">
        <v>398</v>
      </c>
      <c r="J85" s="67">
        <v>0.7</v>
      </c>
      <c r="K85" s="68"/>
      <c r="L85" s="69"/>
      <c r="M85" s="70"/>
      <c r="N85" s="47"/>
      <c r="P85" s="78"/>
      <c r="Q85" s="47"/>
      <c r="S85" s="78"/>
      <c r="T85" s="333"/>
      <c r="U85" s="334"/>
      <c r="V85" s="71">
        <v>420</v>
      </c>
      <c r="W85" s="72"/>
    </row>
    <row r="86" spans="1:23" ht="16.5" customHeight="1" x14ac:dyDescent="0.2">
      <c r="A86" s="63">
        <v>1</v>
      </c>
      <c r="B86" s="63" t="s">
        <v>957</v>
      </c>
      <c r="C86" s="87" t="s">
        <v>3559</v>
      </c>
      <c r="D86" s="83"/>
      <c r="F86" s="83"/>
      <c r="H86" s="336"/>
      <c r="I86" s="74"/>
      <c r="J86" s="75"/>
      <c r="K86" s="68" t="s">
        <v>397</v>
      </c>
      <c r="L86" s="69" t="s">
        <v>398</v>
      </c>
      <c r="M86" s="70">
        <v>1</v>
      </c>
      <c r="N86" s="47"/>
      <c r="P86" s="78"/>
      <c r="Q86" s="47"/>
      <c r="S86" s="78"/>
      <c r="T86" s="76" t="s">
        <v>398</v>
      </c>
      <c r="U86" s="75">
        <v>0.7</v>
      </c>
      <c r="V86" s="71">
        <v>420</v>
      </c>
      <c r="W86" s="72"/>
    </row>
    <row r="87" spans="1:23" ht="16.5" customHeight="1" x14ac:dyDescent="0.2">
      <c r="A87" s="53">
        <v>1</v>
      </c>
      <c r="B87" s="53">
        <v>3527</v>
      </c>
      <c r="C87" s="85" t="s">
        <v>3560</v>
      </c>
      <c r="D87" s="83"/>
      <c r="F87" s="325" t="s">
        <v>512</v>
      </c>
      <c r="G87" s="326"/>
      <c r="H87" s="77"/>
      <c r="I87" s="61"/>
      <c r="J87" s="62"/>
      <c r="K87" s="56"/>
      <c r="L87" s="57"/>
      <c r="M87" s="58"/>
      <c r="N87" s="47"/>
      <c r="P87" s="78"/>
      <c r="Q87" s="47"/>
      <c r="S87" s="78"/>
      <c r="T87" s="77"/>
      <c r="U87" s="61"/>
      <c r="V87" s="59">
        <v>985</v>
      </c>
      <c r="W87" s="60"/>
    </row>
    <row r="88" spans="1:23" ht="16.5" customHeight="1" x14ac:dyDescent="0.2">
      <c r="A88" s="53">
        <v>1</v>
      </c>
      <c r="B88" s="53">
        <v>3528</v>
      </c>
      <c r="C88" s="85" t="s">
        <v>3561</v>
      </c>
      <c r="D88" s="83"/>
      <c r="F88" s="327"/>
      <c r="G88" s="328"/>
      <c r="H88" s="55"/>
      <c r="I88" s="49"/>
      <c r="J88" s="50"/>
      <c r="K88" s="56" t="s">
        <v>397</v>
      </c>
      <c r="L88" s="57" t="s">
        <v>398</v>
      </c>
      <c r="M88" s="58">
        <v>1</v>
      </c>
      <c r="N88" s="47"/>
      <c r="P88" s="78"/>
      <c r="Q88" s="47"/>
      <c r="S88" s="78"/>
      <c r="T88" s="47"/>
      <c r="V88" s="59">
        <v>985</v>
      </c>
      <c r="W88" s="60"/>
    </row>
    <row r="89" spans="1:23" ht="16.5" customHeight="1" x14ac:dyDescent="0.2">
      <c r="A89" s="53">
        <v>1</v>
      </c>
      <c r="B89" s="53">
        <v>3529</v>
      </c>
      <c r="C89" s="85" t="s">
        <v>3562</v>
      </c>
      <c r="D89" s="83"/>
      <c r="F89" s="327"/>
      <c r="G89" s="328"/>
      <c r="H89" s="329" t="s">
        <v>399</v>
      </c>
      <c r="I89" s="61" t="s">
        <v>398</v>
      </c>
      <c r="J89" s="62">
        <v>0.7</v>
      </c>
      <c r="K89" s="56"/>
      <c r="L89" s="57"/>
      <c r="M89" s="58"/>
      <c r="N89" s="47"/>
      <c r="P89" s="78"/>
      <c r="Q89" s="47"/>
      <c r="S89" s="78"/>
      <c r="T89" s="47"/>
      <c r="V89" s="59">
        <v>690</v>
      </c>
      <c r="W89" s="60"/>
    </row>
    <row r="90" spans="1:23" ht="16.5" customHeight="1" x14ac:dyDescent="0.2">
      <c r="A90" s="53">
        <v>1</v>
      </c>
      <c r="B90" s="53">
        <v>3530</v>
      </c>
      <c r="C90" s="85" t="s">
        <v>3563</v>
      </c>
      <c r="D90" s="83"/>
      <c r="F90" s="127">
        <v>167</v>
      </c>
      <c r="G90" s="25" t="s">
        <v>394</v>
      </c>
      <c r="H90" s="330"/>
      <c r="I90" s="49"/>
      <c r="J90" s="50"/>
      <c r="K90" s="56" t="s">
        <v>397</v>
      </c>
      <c r="L90" s="57" t="s">
        <v>398</v>
      </c>
      <c r="M90" s="58">
        <v>1</v>
      </c>
      <c r="N90" s="47"/>
      <c r="P90" s="78"/>
      <c r="Q90" s="47"/>
      <c r="S90" s="78"/>
      <c r="T90" s="55"/>
      <c r="U90" s="49"/>
      <c r="V90" s="59">
        <v>690</v>
      </c>
      <c r="W90" s="60"/>
    </row>
    <row r="91" spans="1:23" ht="16.5" customHeight="1" x14ac:dyDescent="0.2">
      <c r="A91" s="63">
        <v>1</v>
      </c>
      <c r="B91" s="63" t="s">
        <v>958</v>
      </c>
      <c r="C91" s="87" t="s">
        <v>3564</v>
      </c>
      <c r="D91" s="83"/>
      <c r="F91" s="122"/>
      <c r="H91" s="65"/>
      <c r="I91" s="66"/>
      <c r="J91" s="67"/>
      <c r="K91" s="68"/>
      <c r="L91" s="69"/>
      <c r="M91" s="70"/>
      <c r="N91" s="47"/>
      <c r="P91" s="78"/>
      <c r="Q91" s="47"/>
      <c r="S91" s="78"/>
      <c r="T91" s="331" t="s">
        <v>400</v>
      </c>
      <c r="U91" s="332"/>
      <c r="V91" s="71">
        <v>690</v>
      </c>
      <c r="W91" s="72"/>
    </row>
    <row r="92" spans="1:23" ht="16.5" customHeight="1" x14ac:dyDescent="0.2">
      <c r="A92" s="63">
        <v>1</v>
      </c>
      <c r="B92" s="63" t="s">
        <v>959</v>
      </c>
      <c r="C92" s="87" t="s">
        <v>3565</v>
      </c>
      <c r="D92" s="83"/>
      <c r="F92" s="122"/>
      <c r="H92" s="73"/>
      <c r="I92" s="74"/>
      <c r="J92" s="75"/>
      <c r="K92" s="68" t="s">
        <v>397</v>
      </c>
      <c r="L92" s="69" t="s">
        <v>398</v>
      </c>
      <c r="M92" s="70">
        <v>1</v>
      </c>
      <c r="N92" s="47"/>
      <c r="P92" s="78"/>
      <c r="Q92" s="47"/>
      <c r="S92" s="78"/>
      <c r="T92" s="333"/>
      <c r="U92" s="334"/>
      <c r="V92" s="71">
        <v>690</v>
      </c>
      <c r="W92" s="72"/>
    </row>
    <row r="93" spans="1:23" ht="16.5" customHeight="1" x14ac:dyDescent="0.2">
      <c r="A93" s="63">
        <v>1</v>
      </c>
      <c r="B93" s="63" t="s">
        <v>960</v>
      </c>
      <c r="C93" s="87" t="s">
        <v>3566</v>
      </c>
      <c r="D93" s="83"/>
      <c r="F93" s="83"/>
      <c r="H93" s="335" t="s">
        <v>399</v>
      </c>
      <c r="I93" s="66" t="s">
        <v>398</v>
      </c>
      <c r="J93" s="67">
        <v>0.7</v>
      </c>
      <c r="K93" s="68"/>
      <c r="L93" s="69"/>
      <c r="M93" s="70"/>
      <c r="N93" s="47"/>
      <c r="P93" s="78"/>
      <c r="Q93" s="47"/>
      <c r="S93" s="78"/>
      <c r="T93" s="333"/>
      <c r="U93" s="334"/>
      <c r="V93" s="71">
        <v>483</v>
      </c>
      <c r="W93" s="72"/>
    </row>
    <row r="94" spans="1:23" ht="16.5" customHeight="1" x14ac:dyDescent="0.2">
      <c r="A94" s="63">
        <v>1</v>
      </c>
      <c r="B94" s="63" t="s">
        <v>961</v>
      </c>
      <c r="C94" s="87" t="s">
        <v>3567</v>
      </c>
      <c r="D94" s="83"/>
      <c r="F94" s="83"/>
      <c r="H94" s="336"/>
      <c r="I94" s="74"/>
      <c r="J94" s="75"/>
      <c r="K94" s="68" t="s">
        <v>397</v>
      </c>
      <c r="L94" s="69" t="s">
        <v>398</v>
      </c>
      <c r="M94" s="70">
        <v>1</v>
      </c>
      <c r="N94" s="47"/>
      <c r="P94" s="78"/>
      <c r="Q94" s="47"/>
      <c r="S94" s="78"/>
      <c r="T94" s="76" t="s">
        <v>398</v>
      </c>
      <c r="U94" s="75">
        <v>0.7</v>
      </c>
      <c r="V94" s="71">
        <v>483</v>
      </c>
      <c r="W94" s="72"/>
    </row>
    <row r="95" spans="1:23" ht="16.5" customHeight="1" x14ac:dyDescent="0.2">
      <c r="A95" s="53">
        <v>1</v>
      </c>
      <c r="B95" s="53">
        <v>3531</v>
      </c>
      <c r="C95" s="85" t="s">
        <v>3568</v>
      </c>
      <c r="D95" s="83"/>
      <c r="F95" s="325" t="s">
        <v>513</v>
      </c>
      <c r="G95" s="326"/>
      <c r="H95" s="77"/>
      <c r="I95" s="61"/>
      <c r="J95" s="62"/>
      <c r="K95" s="56"/>
      <c r="L95" s="57"/>
      <c r="M95" s="58"/>
      <c r="N95" s="47"/>
      <c r="P95" s="78"/>
      <c r="Q95" s="47"/>
      <c r="S95" s="78"/>
      <c r="T95" s="77"/>
      <c r="U95" s="61"/>
      <c r="V95" s="59">
        <v>1109</v>
      </c>
      <c r="W95" s="60"/>
    </row>
    <row r="96" spans="1:23" ht="16.5" customHeight="1" x14ac:dyDescent="0.2">
      <c r="A96" s="53">
        <v>1</v>
      </c>
      <c r="B96" s="53">
        <v>3532</v>
      </c>
      <c r="C96" s="85" t="s">
        <v>3569</v>
      </c>
      <c r="D96" s="83"/>
      <c r="F96" s="327"/>
      <c r="G96" s="328"/>
      <c r="H96" s="55"/>
      <c r="I96" s="49"/>
      <c r="J96" s="50"/>
      <c r="K96" s="56" t="s">
        <v>397</v>
      </c>
      <c r="L96" s="57" t="s">
        <v>398</v>
      </c>
      <c r="M96" s="58">
        <v>1</v>
      </c>
      <c r="N96" s="47"/>
      <c r="P96" s="78"/>
      <c r="Q96" s="47"/>
      <c r="S96" s="78"/>
      <c r="T96" s="47"/>
      <c r="V96" s="59">
        <v>1109</v>
      </c>
      <c r="W96" s="60"/>
    </row>
    <row r="97" spans="1:23" ht="16.5" customHeight="1" x14ac:dyDescent="0.2">
      <c r="A97" s="53">
        <v>1</v>
      </c>
      <c r="B97" s="53">
        <v>3533</v>
      </c>
      <c r="C97" s="85" t="s">
        <v>3570</v>
      </c>
      <c r="D97" s="83"/>
      <c r="F97" s="327"/>
      <c r="G97" s="328"/>
      <c r="H97" s="329" t="s">
        <v>399</v>
      </c>
      <c r="I97" s="61" t="s">
        <v>398</v>
      </c>
      <c r="J97" s="62">
        <v>0.7</v>
      </c>
      <c r="K97" s="56"/>
      <c r="L97" s="57"/>
      <c r="M97" s="58"/>
      <c r="N97" s="47"/>
      <c r="P97" s="78"/>
      <c r="Q97" s="47"/>
      <c r="S97" s="78"/>
      <c r="T97" s="47"/>
      <c r="V97" s="59">
        <v>777</v>
      </c>
      <c r="W97" s="60"/>
    </row>
    <row r="98" spans="1:23" ht="16.5" customHeight="1" x14ac:dyDescent="0.2">
      <c r="A98" s="53">
        <v>1</v>
      </c>
      <c r="B98" s="53">
        <v>3534</v>
      </c>
      <c r="C98" s="85" t="s">
        <v>3571</v>
      </c>
      <c r="D98" s="83"/>
      <c r="F98" s="127">
        <v>250</v>
      </c>
      <c r="G98" s="25" t="s">
        <v>394</v>
      </c>
      <c r="H98" s="330"/>
      <c r="I98" s="49"/>
      <c r="J98" s="50"/>
      <c r="K98" s="56" t="s">
        <v>397</v>
      </c>
      <c r="L98" s="57" t="s">
        <v>398</v>
      </c>
      <c r="M98" s="58">
        <v>1</v>
      </c>
      <c r="N98" s="47"/>
      <c r="P98" s="78"/>
      <c r="Q98" s="47"/>
      <c r="S98" s="78"/>
      <c r="T98" s="55"/>
      <c r="U98" s="49"/>
      <c r="V98" s="59">
        <v>777</v>
      </c>
      <c r="W98" s="60"/>
    </row>
    <row r="99" spans="1:23" ht="16.5" customHeight="1" x14ac:dyDescent="0.2">
      <c r="A99" s="63">
        <v>1</v>
      </c>
      <c r="B99" s="63" t="s">
        <v>962</v>
      </c>
      <c r="C99" s="87" t="s">
        <v>3572</v>
      </c>
      <c r="D99" s="83"/>
      <c r="F99" s="122"/>
      <c r="H99" s="65"/>
      <c r="I99" s="66"/>
      <c r="J99" s="67"/>
      <c r="K99" s="68"/>
      <c r="L99" s="69"/>
      <c r="M99" s="70"/>
      <c r="N99" s="47"/>
      <c r="P99" s="78"/>
      <c r="Q99" s="47"/>
      <c r="S99" s="78"/>
      <c r="T99" s="331" t="s">
        <v>400</v>
      </c>
      <c r="U99" s="332"/>
      <c r="V99" s="71">
        <v>777</v>
      </c>
      <c r="W99" s="72"/>
    </row>
    <row r="100" spans="1:23" ht="16.5" customHeight="1" x14ac:dyDescent="0.2">
      <c r="A100" s="63">
        <v>1</v>
      </c>
      <c r="B100" s="63" t="s">
        <v>963</v>
      </c>
      <c r="C100" s="87" t="s">
        <v>3573</v>
      </c>
      <c r="D100" s="83"/>
      <c r="F100" s="122"/>
      <c r="H100" s="73"/>
      <c r="I100" s="74"/>
      <c r="J100" s="75"/>
      <c r="K100" s="68" t="s">
        <v>397</v>
      </c>
      <c r="L100" s="69" t="s">
        <v>398</v>
      </c>
      <c r="M100" s="70">
        <v>1</v>
      </c>
      <c r="N100" s="47"/>
      <c r="P100" s="78"/>
      <c r="Q100" s="47"/>
      <c r="S100" s="78"/>
      <c r="T100" s="333"/>
      <c r="U100" s="334"/>
      <c r="V100" s="71">
        <v>777</v>
      </c>
      <c r="W100" s="72"/>
    </row>
    <row r="101" spans="1:23" ht="16.5" customHeight="1" x14ac:dyDescent="0.2">
      <c r="A101" s="63">
        <v>1</v>
      </c>
      <c r="B101" s="63" t="s">
        <v>964</v>
      </c>
      <c r="C101" s="87" t="s">
        <v>3574</v>
      </c>
      <c r="D101" s="83"/>
      <c r="F101" s="83"/>
      <c r="H101" s="335" t="s">
        <v>399</v>
      </c>
      <c r="I101" s="66" t="s">
        <v>398</v>
      </c>
      <c r="J101" s="67">
        <v>0.7</v>
      </c>
      <c r="K101" s="68"/>
      <c r="L101" s="69"/>
      <c r="M101" s="70"/>
      <c r="N101" s="47"/>
      <c r="P101" s="78"/>
      <c r="Q101" s="47"/>
      <c r="S101" s="78"/>
      <c r="T101" s="333"/>
      <c r="U101" s="334"/>
      <c r="V101" s="71">
        <v>544</v>
      </c>
      <c r="W101" s="72"/>
    </row>
    <row r="102" spans="1:23" ht="16.5" customHeight="1" x14ac:dyDescent="0.2">
      <c r="A102" s="63">
        <v>1</v>
      </c>
      <c r="B102" s="63" t="s">
        <v>965</v>
      </c>
      <c r="C102" s="87" t="s">
        <v>3575</v>
      </c>
      <c r="D102" s="83"/>
      <c r="F102" s="83"/>
      <c r="H102" s="336"/>
      <c r="I102" s="74"/>
      <c r="J102" s="75"/>
      <c r="K102" s="68" t="s">
        <v>397</v>
      </c>
      <c r="L102" s="69" t="s">
        <v>398</v>
      </c>
      <c r="M102" s="70">
        <v>1</v>
      </c>
      <c r="N102" s="47"/>
      <c r="P102" s="78"/>
      <c r="Q102" s="47"/>
      <c r="S102" s="78"/>
      <c r="T102" s="76" t="s">
        <v>398</v>
      </c>
      <c r="U102" s="75">
        <v>0.7</v>
      </c>
      <c r="V102" s="71">
        <v>544</v>
      </c>
      <c r="W102" s="72"/>
    </row>
    <row r="103" spans="1:23" ht="16.5" customHeight="1" x14ac:dyDescent="0.2">
      <c r="A103" s="53">
        <v>1</v>
      </c>
      <c r="B103" s="53">
        <v>3535</v>
      </c>
      <c r="C103" s="85" t="s">
        <v>3576</v>
      </c>
      <c r="D103" s="325" t="s">
        <v>966</v>
      </c>
      <c r="E103" s="326"/>
      <c r="F103" s="325" t="s">
        <v>474</v>
      </c>
      <c r="G103" s="326"/>
      <c r="H103" s="77"/>
      <c r="I103" s="61"/>
      <c r="J103" s="62"/>
      <c r="K103" s="56"/>
      <c r="L103" s="57"/>
      <c r="M103" s="58"/>
      <c r="N103" s="47"/>
      <c r="P103" s="78"/>
      <c r="Q103" s="47"/>
      <c r="S103" s="78"/>
      <c r="T103" s="77"/>
      <c r="U103" s="61"/>
      <c r="V103" s="59">
        <v>964</v>
      </c>
      <c r="W103" s="60"/>
    </row>
    <row r="104" spans="1:23" ht="16.5" customHeight="1" x14ac:dyDescent="0.2">
      <c r="A104" s="53">
        <v>1</v>
      </c>
      <c r="B104" s="53">
        <v>3536</v>
      </c>
      <c r="C104" s="85" t="s">
        <v>3577</v>
      </c>
      <c r="D104" s="327"/>
      <c r="E104" s="328"/>
      <c r="F104" s="327"/>
      <c r="G104" s="328"/>
      <c r="H104" s="55"/>
      <c r="I104" s="49"/>
      <c r="J104" s="50"/>
      <c r="K104" s="56" t="s">
        <v>397</v>
      </c>
      <c r="L104" s="57" t="s">
        <v>398</v>
      </c>
      <c r="M104" s="58">
        <v>1</v>
      </c>
      <c r="N104" s="47"/>
      <c r="P104" s="78"/>
      <c r="Q104" s="47"/>
      <c r="S104" s="78"/>
      <c r="T104" s="47"/>
      <c r="V104" s="59">
        <v>964</v>
      </c>
      <c r="W104" s="60"/>
    </row>
    <row r="105" spans="1:23" ht="16.5" customHeight="1" x14ac:dyDescent="0.2">
      <c r="A105" s="53">
        <v>1</v>
      </c>
      <c r="B105" s="53">
        <v>3537</v>
      </c>
      <c r="C105" s="85" t="s">
        <v>3578</v>
      </c>
      <c r="D105" s="327"/>
      <c r="E105" s="328"/>
      <c r="F105" s="327"/>
      <c r="G105" s="328"/>
      <c r="H105" s="329" t="s">
        <v>399</v>
      </c>
      <c r="I105" s="61" t="s">
        <v>398</v>
      </c>
      <c r="J105" s="62">
        <v>0.7</v>
      </c>
      <c r="K105" s="56"/>
      <c r="L105" s="57"/>
      <c r="M105" s="58"/>
      <c r="N105" s="47"/>
      <c r="P105" s="78"/>
      <c r="Q105" s="47"/>
      <c r="S105" s="78"/>
      <c r="T105" s="47"/>
      <c r="V105" s="59">
        <v>675</v>
      </c>
      <c r="W105" s="60"/>
    </row>
    <row r="106" spans="1:23" ht="16.5" customHeight="1" x14ac:dyDescent="0.2">
      <c r="A106" s="53">
        <v>1</v>
      </c>
      <c r="B106" s="53">
        <v>3538</v>
      </c>
      <c r="C106" s="85" t="s">
        <v>3579</v>
      </c>
      <c r="D106" s="127">
        <v>669</v>
      </c>
      <c r="E106" s="25" t="s">
        <v>394</v>
      </c>
      <c r="F106" s="127">
        <v>85</v>
      </c>
      <c r="G106" s="25" t="s">
        <v>394</v>
      </c>
      <c r="H106" s="330"/>
      <c r="I106" s="49"/>
      <c r="J106" s="50"/>
      <c r="K106" s="56" t="s">
        <v>397</v>
      </c>
      <c r="L106" s="57" t="s">
        <v>398</v>
      </c>
      <c r="M106" s="58">
        <v>1</v>
      </c>
      <c r="N106" s="47"/>
      <c r="P106" s="78"/>
      <c r="Q106" s="47"/>
      <c r="S106" s="78"/>
      <c r="T106" s="55"/>
      <c r="U106" s="49"/>
      <c r="V106" s="59">
        <v>675</v>
      </c>
      <c r="W106" s="60"/>
    </row>
    <row r="107" spans="1:23" ht="16.5" customHeight="1" x14ac:dyDescent="0.2">
      <c r="A107" s="63">
        <v>1</v>
      </c>
      <c r="B107" s="63" t="s">
        <v>967</v>
      </c>
      <c r="C107" s="87" t="s">
        <v>3580</v>
      </c>
      <c r="D107" s="122"/>
      <c r="F107" s="122"/>
      <c r="H107" s="65"/>
      <c r="I107" s="66"/>
      <c r="J107" s="67"/>
      <c r="K107" s="68"/>
      <c r="L107" s="69"/>
      <c r="M107" s="70"/>
      <c r="N107" s="47"/>
      <c r="P107" s="78"/>
      <c r="Q107" s="47"/>
      <c r="S107" s="78"/>
      <c r="T107" s="331" t="s">
        <v>400</v>
      </c>
      <c r="U107" s="332"/>
      <c r="V107" s="71">
        <v>675</v>
      </c>
      <c r="W107" s="72"/>
    </row>
    <row r="108" spans="1:23" ht="16.5" customHeight="1" x14ac:dyDescent="0.2">
      <c r="A108" s="63">
        <v>1</v>
      </c>
      <c r="B108" s="63" t="s">
        <v>968</v>
      </c>
      <c r="C108" s="87" t="s">
        <v>3581</v>
      </c>
      <c r="D108" s="122"/>
      <c r="F108" s="122"/>
      <c r="H108" s="73"/>
      <c r="I108" s="74"/>
      <c r="J108" s="75"/>
      <c r="K108" s="68" t="s">
        <v>397</v>
      </c>
      <c r="L108" s="69" t="s">
        <v>398</v>
      </c>
      <c r="M108" s="70">
        <v>1</v>
      </c>
      <c r="N108" s="47"/>
      <c r="P108" s="78"/>
      <c r="Q108" s="47"/>
      <c r="S108" s="78"/>
      <c r="T108" s="333"/>
      <c r="U108" s="334"/>
      <c r="V108" s="71">
        <v>675</v>
      </c>
      <c r="W108" s="72"/>
    </row>
    <row r="109" spans="1:23" ht="16.5" customHeight="1" x14ac:dyDescent="0.2">
      <c r="A109" s="63">
        <v>1</v>
      </c>
      <c r="B109" s="63" t="s">
        <v>969</v>
      </c>
      <c r="C109" s="87" t="s">
        <v>3582</v>
      </c>
      <c r="D109" s="83"/>
      <c r="F109" s="83"/>
      <c r="H109" s="335" t="s">
        <v>399</v>
      </c>
      <c r="I109" s="66" t="s">
        <v>398</v>
      </c>
      <c r="J109" s="67">
        <v>0.7</v>
      </c>
      <c r="K109" s="68"/>
      <c r="L109" s="69"/>
      <c r="M109" s="70"/>
      <c r="N109" s="47"/>
      <c r="P109" s="78"/>
      <c r="Q109" s="47"/>
      <c r="S109" s="78"/>
      <c r="T109" s="333"/>
      <c r="U109" s="334"/>
      <c r="V109" s="71">
        <v>473</v>
      </c>
      <c r="W109" s="72"/>
    </row>
    <row r="110" spans="1:23" ht="16.5" customHeight="1" x14ac:dyDescent="0.2">
      <c r="A110" s="63">
        <v>1</v>
      </c>
      <c r="B110" s="63" t="s">
        <v>970</v>
      </c>
      <c r="C110" s="87" t="s">
        <v>3583</v>
      </c>
      <c r="D110" s="83"/>
      <c r="F110" s="83"/>
      <c r="H110" s="336"/>
      <c r="I110" s="74"/>
      <c r="J110" s="75"/>
      <c r="K110" s="68" t="s">
        <v>397</v>
      </c>
      <c r="L110" s="69" t="s">
        <v>398</v>
      </c>
      <c r="M110" s="70">
        <v>1</v>
      </c>
      <c r="N110" s="47"/>
      <c r="P110" s="78"/>
      <c r="Q110" s="47"/>
      <c r="S110" s="78"/>
      <c r="T110" s="76" t="s">
        <v>398</v>
      </c>
      <c r="U110" s="75">
        <v>0.7</v>
      </c>
      <c r="V110" s="71">
        <v>473</v>
      </c>
      <c r="W110" s="72"/>
    </row>
    <row r="111" spans="1:23" ht="16.5" customHeight="1" x14ac:dyDescent="0.2">
      <c r="A111" s="53">
        <v>1</v>
      </c>
      <c r="B111" s="53">
        <v>3539</v>
      </c>
      <c r="C111" s="85" t="s">
        <v>3584</v>
      </c>
      <c r="D111" s="83"/>
      <c r="F111" s="325" t="s">
        <v>512</v>
      </c>
      <c r="G111" s="326"/>
      <c r="H111" s="77"/>
      <c r="I111" s="61"/>
      <c r="J111" s="62"/>
      <c r="K111" s="56"/>
      <c r="L111" s="57"/>
      <c r="M111" s="58"/>
      <c r="N111" s="47"/>
      <c r="P111" s="78"/>
      <c r="Q111" s="47"/>
      <c r="S111" s="78"/>
      <c r="T111" s="77"/>
      <c r="U111" s="61"/>
      <c r="V111" s="59">
        <v>1088</v>
      </c>
      <c r="W111" s="60"/>
    </row>
    <row r="112" spans="1:23" ht="16.5" customHeight="1" x14ac:dyDescent="0.2">
      <c r="A112" s="53">
        <v>1</v>
      </c>
      <c r="B112" s="53">
        <v>3540</v>
      </c>
      <c r="C112" s="85" t="s">
        <v>3585</v>
      </c>
      <c r="D112" s="83"/>
      <c r="F112" s="327"/>
      <c r="G112" s="328"/>
      <c r="H112" s="55"/>
      <c r="I112" s="49"/>
      <c r="J112" s="50"/>
      <c r="K112" s="56" t="s">
        <v>397</v>
      </c>
      <c r="L112" s="57" t="s">
        <v>398</v>
      </c>
      <c r="M112" s="58">
        <v>1</v>
      </c>
      <c r="N112" s="47"/>
      <c r="P112" s="78"/>
      <c r="Q112" s="47"/>
      <c r="S112" s="78"/>
      <c r="T112" s="47"/>
      <c r="V112" s="59">
        <v>1088</v>
      </c>
      <c r="W112" s="60"/>
    </row>
    <row r="113" spans="1:23" ht="16.5" customHeight="1" x14ac:dyDescent="0.2">
      <c r="A113" s="53">
        <v>1</v>
      </c>
      <c r="B113" s="53">
        <v>3541</v>
      </c>
      <c r="C113" s="85" t="s">
        <v>3586</v>
      </c>
      <c r="D113" s="83"/>
      <c r="F113" s="327"/>
      <c r="G113" s="328"/>
      <c r="H113" s="329" t="s">
        <v>399</v>
      </c>
      <c r="I113" s="61" t="s">
        <v>398</v>
      </c>
      <c r="J113" s="62">
        <v>0.7</v>
      </c>
      <c r="K113" s="56"/>
      <c r="L113" s="57"/>
      <c r="M113" s="58"/>
      <c r="N113" s="47"/>
      <c r="P113" s="78"/>
      <c r="Q113" s="47"/>
      <c r="S113" s="78"/>
      <c r="T113" s="47"/>
      <c r="V113" s="59">
        <v>762</v>
      </c>
      <c r="W113" s="60"/>
    </row>
    <row r="114" spans="1:23" ht="16.5" customHeight="1" x14ac:dyDescent="0.2">
      <c r="A114" s="53">
        <v>1</v>
      </c>
      <c r="B114" s="53">
        <v>3542</v>
      </c>
      <c r="C114" s="85" t="s">
        <v>3587</v>
      </c>
      <c r="D114" s="83"/>
      <c r="F114" s="127">
        <v>168</v>
      </c>
      <c r="G114" s="25" t="s">
        <v>394</v>
      </c>
      <c r="H114" s="330"/>
      <c r="I114" s="49"/>
      <c r="J114" s="50"/>
      <c r="K114" s="56" t="s">
        <v>397</v>
      </c>
      <c r="L114" s="57" t="s">
        <v>398</v>
      </c>
      <c r="M114" s="58">
        <v>1</v>
      </c>
      <c r="N114" s="47"/>
      <c r="P114" s="78"/>
      <c r="Q114" s="47"/>
      <c r="S114" s="78"/>
      <c r="T114" s="55"/>
      <c r="U114" s="49"/>
      <c r="V114" s="59">
        <v>762</v>
      </c>
      <c r="W114" s="60"/>
    </row>
    <row r="115" spans="1:23" ht="16.5" customHeight="1" x14ac:dyDescent="0.2">
      <c r="A115" s="63">
        <v>1</v>
      </c>
      <c r="B115" s="63" t="s">
        <v>971</v>
      </c>
      <c r="C115" s="87" t="s">
        <v>3588</v>
      </c>
      <c r="D115" s="83"/>
      <c r="F115" s="122"/>
      <c r="H115" s="65"/>
      <c r="I115" s="66"/>
      <c r="J115" s="67"/>
      <c r="K115" s="68"/>
      <c r="L115" s="69"/>
      <c r="M115" s="70"/>
      <c r="N115" s="47"/>
      <c r="P115" s="78"/>
      <c r="Q115" s="47"/>
      <c r="S115" s="78"/>
      <c r="T115" s="331" t="s">
        <v>400</v>
      </c>
      <c r="U115" s="332"/>
      <c r="V115" s="71">
        <v>761</v>
      </c>
      <c r="W115" s="72"/>
    </row>
    <row r="116" spans="1:23" ht="16.5" customHeight="1" x14ac:dyDescent="0.2">
      <c r="A116" s="63">
        <v>1</v>
      </c>
      <c r="B116" s="63" t="s">
        <v>972</v>
      </c>
      <c r="C116" s="87" t="s">
        <v>3589</v>
      </c>
      <c r="D116" s="83"/>
      <c r="F116" s="122"/>
      <c r="H116" s="73"/>
      <c r="I116" s="74"/>
      <c r="J116" s="75"/>
      <c r="K116" s="68" t="s">
        <v>397</v>
      </c>
      <c r="L116" s="69" t="s">
        <v>398</v>
      </c>
      <c r="M116" s="70">
        <v>1</v>
      </c>
      <c r="N116" s="47"/>
      <c r="P116" s="78"/>
      <c r="Q116" s="47"/>
      <c r="S116" s="78"/>
      <c r="T116" s="333"/>
      <c r="U116" s="334"/>
      <c r="V116" s="71">
        <v>761</v>
      </c>
      <c r="W116" s="72"/>
    </row>
    <row r="117" spans="1:23" ht="16.5" customHeight="1" x14ac:dyDescent="0.2">
      <c r="A117" s="63">
        <v>1</v>
      </c>
      <c r="B117" s="63" t="s">
        <v>973</v>
      </c>
      <c r="C117" s="87" t="s">
        <v>3590</v>
      </c>
      <c r="D117" s="83"/>
      <c r="F117" s="83"/>
      <c r="H117" s="335" t="s">
        <v>399</v>
      </c>
      <c r="I117" s="66" t="s">
        <v>398</v>
      </c>
      <c r="J117" s="67">
        <v>0.7</v>
      </c>
      <c r="K117" s="68"/>
      <c r="L117" s="69"/>
      <c r="M117" s="70"/>
      <c r="N117" s="47"/>
      <c r="P117" s="78"/>
      <c r="Q117" s="47"/>
      <c r="S117" s="78"/>
      <c r="T117" s="333"/>
      <c r="U117" s="334"/>
      <c r="V117" s="71">
        <v>534</v>
      </c>
      <c r="W117" s="72"/>
    </row>
    <row r="118" spans="1:23" ht="16.5" customHeight="1" x14ac:dyDescent="0.2">
      <c r="A118" s="63">
        <v>1</v>
      </c>
      <c r="B118" s="63" t="s">
        <v>974</v>
      </c>
      <c r="C118" s="87" t="s">
        <v>3591</v>
      </c>
      <c r="D118" s="83"/>
      <c r="F118" s="83"/>
      <c r="H118" s="336"/>
      <c r="I118" s="74"/>
      <c r="J118" s="75"/>
      <c r="K118" s="68" t="s">
        <v>397</v>
      </c>
      <c r="L118" s="69" t="s">
        <v>398</v>
      </c>
      <c r="M118" s="70">
        <v>1</v>
      </c>
      <c r="N118" s="47"/>
      <c r="P118" s="78"/>
      <c r="Q118" s="47"/>
      <c r="S118" s="78"/>
      <c r="T118" s="76" t="s">
        <v>398</v>
      </c>
      <c r="U118" s="75">
        <v>0.7</v>
      </c>
      <c r="V118" s="71">
        <v>534</v>
      </c>
      <c r="W118" s="72"/>
    </row>
    <row r="119" spans="1:23" ht="16.5" customHeight="1" x14ac:dyDescent="0.2">
      <c r="A119" s="53">
        <v>1</v>
      </c>
      <c r="B119" s="53">
        <v>3543</v>
      </c>
      <c r="C119" s="85" t="s">
        <v>3592</v>
      </c>
      <c r="D119" s="325" t="s">
        <v>975</v>
      </c>
      <c r="E119" s="326"/>
      <c r="F119" s="325" t="s">
        <v>474</v>
      </c>
      <c r="G119" s="326"/>
      <c r="H119" s="77"/>
      <c r="I119" s="61"/>
      <c r="J119" s="62"/>
      <c r="K119" s="56"/>
      <c r="L119" s="57"/>
      <c r="M119" s="58"/>
      <c r="N119" s="47"/>
      <c r="P119" s="78"/>
      <c r="Q119" s="47"/>
      <c r="S119" s="78"/>
      <c r="T119" s="77"/>
      <c r="U119" s="61"/>
      <c r="V119" s="59">
        <v>1068</v>
      </c>
      <c r="W119" s="60"/>
    </row>
    <row r="120" spans="1:23" ht="16.5" customHeight="1" x14ac:dyDescent="0.2">
      <c r="A120" s="53">
        <v>1</v>
      </c>
      <c r="B120" s="53">
        <v>3544</v>
      </c>
      <c r="C120" s="85" t="s">
        <v>3593</v>
      </c>
      <c r="D120" s="327"/>
      <c r="E120" s="328"/>
      <c r="F120" s="327"/>
      <c r="G120" s="328"/>
      <c r="H120" s="55"/>
      <c r="I120" s="49"/>
      <c r="J120" s="50"/>
      <c r="K120" s="56" t="s">
        <v>397</v>
      </c>
      <c r="L120" s="57" t="s">
        <v>398</v>
      </c>
      <c r="M120" s="58">
        <v>1</v>
      </c>
      <c r="N120" s="47"/>
      <c r="P120" s="78"/>
      <c r="Q120" s="47"/>
      <c r="S120" s="78"/>
      <c r="T120" s="47"/>
      <c r="V120" s="59">
        <v>1068</v>
      </c>
      <c r="W120" s="60"/>
    </row>
    <row r="121" spans="1:23" ht="16.5" customHeight="1" x14ac:dyDescent="0.2">
      <c r="A121" s="53">
        <v>1</v>
      </c>
      <c r="B121" s="53">
        <v>3545</v>
      </c>
      <c r="C121" s="85" t="s">
        <v>3594</v>
      </c>
      <c r="D121" s="327"/>
      <c r="E121" s="328"/>
      <c r="F121" s="327"/>
      <c r="G121" s="328"/>
      <c r="H121" s="329" t="s">
        <v>399</v>
      </c>
      <c r="I121" s="61" t="s">
        <v>398</v>
      </c>
      <c r="J121" s="62">
        <v>0.7</v>
      </c>
      <c r="K121" s="56"/>
      <c r="L121" s="57"/>
      <c r="M121" s="58"/>
      <c r="N121" s="47"/>
      <c r="P121" s="78"/>
      <c r="Q121" s="47"/>
      <c r="S121" s="78"/>
      <c r="T121" s="47"/>
      <c r="V121" s="59">
        <v>747</v>
      </c>
      <c r="W121" s="60"/>
    </row>
    <row r="122" spans="1:23" ht="16.5" customHeight="1" x14ac:dyDescent="0.2">
      <c r="A122" s="53">
        <v>1</v>
      </c>
      <c r="B122" s="53">
        <v>3546</v>
      </c>
      <c r="C122" s="85" t="s">
        <v>3595</v>
      </c>
      <c r="D122" s="127">
        <v>754</v>
      </c>
      <c r="E122" s="25" t="s">
        <v>394</v>
      </c>
      <c r="F122" s="127">
        <v>83</v>
      </c>
      <c r="G122" s="25" t="s">
        <v>394</v>
      </c>
      <c r="H122" s="330"/>
      <c r="I122" s="49"/>
      <c r="J122" s="50"/>
      <c r="K122" s="56" t="s">
        <v>397</v>
      </c>
      <c r="L122" s="57" t="s">
        <v>398</v>
      </c>
      <c r="M122" s="58">
        <v>1</v>
      </c>
      <c r="N122" s="47"/>
      <c r="P122" s="78"/>
      <c r="Q122" s="47"/>
      <c r="S122" s="78"/>
      <c r="T122" s="55"/>
      <c r="U122" s="49"/>
      <c r="V122" s="59">
        <v>747</v>
      </c>
      <c r="W122" s="60"/>
    </row>
    <row r="123" spans="1:23" ht="16.5" customHeight="1" x14ac:dyDescent="0.2">
      <c r="A123" s="63">
        <v>1</v>
      </c>
      <c r="B123" s="63" t="s">
        <v>976</v>
      </c>
      <c r="C123" s="87" t="s">
        <v>3596</v>
      </c>
      <c r="D123" s="122"/>
      <c r="F123" s="122"/>
      <c r="H123" s="65"/>
      <c r="I123" s="66"/>
      <c r="J123" s="67"/>
      <c r="K123" s="68"/>
      <c r="L123" s="69"/>
      <c r="M123" s="70"/>
      <c r="N123" s="47"/>
      <c r="P123" s="78"/>
      <c r="Q123" s="47"/>
      <c r="S123" s="78"/>
      <c r="T123" s="331" t="s">
        <v>400</v>
      </c>
      <c r="U123" s="332"/>
      <c r="V123" s="71">
        <v>748</v>
      </c>
      <c r="W123" s="72"/>
    </row>
    <row r="124" spans="1:23" ht="16.5" customHeight="1" x14ac:dyDescent="0.2">
      <c r="A124" s="63">
        <v>1</v>
      </c>
      <c r="B124" s="63" t="s">
        <v>977</v>
      </c>
      <c r="C124" s="87" t="s">
        <v>3597</v>
      </c>
      <c r="D124" s="122"/>
      <c r="F124" s="122"/>
      <c r="H124" s="73"/>
      <c r="I124" s="74"/>
      <c r="J124" s="75"/>
      <c r="K124" s="68" t="s">
        <v>397</v>
      </c>
      <c r="L124" s="69" t="s">
        <v>398</v>
      </c>
      <c r="M124" s="70">
        <v>1</v>
      </c>
      <c r="N124" s="47"/>
      <c r="P124" s="78"/>
      <c r="Q124" s="47"/>
      <c r="S124" s="78"/>
      <c r="T124" s="333"/>
      <c r="U124" s="334"/>
      <c r="V124" s="71">
        <v>748</v>
      </c>
      <c r="W124" s="72"/>
    </row>
    <row r="125" spans="1:23" ht="16.5" customHeight="1" x14ac:dyDescent="0.2">
      <c r="A125" s="63">
        <v>1</v>
      </c>
      <c r="B125" s="63" t="s">
        <v>978</v>
      </c>
      <c r="C125" s="87" t="s">
        <v>3598</v>
      </c>
      <c r="D125" s="83"/>
      <c r="F125" s="83"/>
      <c r="H125" s="335" t="s">
        <v>399</v>
      </c>
      <c r="I125" s="66" t="s">
        <v>398</v>
      </c>
      <c r="J125" s="67">
        <v>0.7</v>
      </c>
      <c r="K125" s="68"/>
      <c r="L125" s="69"/>
      <c r="M125" s="70"/>
      <c r="N125" s="47"/>
      <c r="P125" s="78"/>
      <c r="Q125" s="47"/>
      <c r="S125" s="78"/>
      <c r="T125" s="333"/>
      <c r="U125" s="334"/>
      <c r="V125" s="71">
        <v>523</v>
      </c>
      <c r="W125" s="72"/>
    </row>
    <row r="126" spans="1:23" ht="16.5" customHeight="1" x14ac:dyDescent="0.2">
      <c r="A126" s="63">
        <v>1</v>
      </c>
      <c r="B126" s="63" t="s">
        <v>979</v>
      </c>
      <c r="C126" s="87" t="s">
        <v>3599</v>
      </c>
      <c r="D126" s="124"/>
      <c r="E126" s="49"/>
      <c r="F126" s="124"/>
      <c r="G126" s="49"/>
      <c r="H126" s="336"/>
      <c r="I126" s="74"/>
      <c r="J126" s="75"/>
      <c r="K126" s="68" t="s">
        <v>397</v>
      </c>
      <c r="L126" s="69" t="s">
        <v>398</v>
      </c>
      <c r="M126" s="70">
        <v>1</v>
      </c>
      <c r="N126" s="55"/>
      <c r="O126" s="50"/>
      <c r="P126" s="125"/>
      <c r="Q126" s="55"/>
      <c r="R126" s="50"/>
      <c r="S126" s="125"/>
      <c r="T126" s="76" t="s">
        <v>398</v>
      </c>
      <c r="U126" s="75">
        <v>0.7</v>
      </c>
      <c r="V126" s="71">
        <v>523</v>
      </c>
      <c r="W126" s="79"/>
    </row>
    <row r="127" spans="1:23" ht="16.5" customHeight="1" x14ac:dyDescent="0.2"/>
    <row r="128" spans="1:23" ht="16.5" customHeight="1" x14ac:dyDescent="0.2"/>
  </sheetData>
  <mergeCells count="69">
    <mergeCell ref="D119:E121"/>
    <mergeCell ref="F119:G121"/>
    <mergeCell ref="H121:H122"/>
    <mergeCell ref="T123:U125"/>
    <mergeCell ref="H125:H126"/>
    <mergeCell ref="T107:U109"/>
    <mergeCell ref="H109:H110"/>
    <mergeCell ref="F111:G113"/>
    <mergeCell ref="H113:H114"/>
    <mergeCell ref="T115:U117"/>
    <mergeCell ref="H117:H118"/>
    <mergeCell ref="F95:G97"/>
    <mergeCell ref="H97:H98"/>
    <mergeCell ref="T99:U101"/>
    <mergeCell ref="H101:H102"/>
    <mergeCell ref="D103:E105"/>
    <mergeCell ref="F103:G105"/>
    <mergeCell ref="H105:H106"/>
    <mergeCell ref="T83:U85"/>
    <mergeCell ref="H85:H86"/>
    <mergeCell ref="F87:G89"/>
    <mergeCell ref="H89:H90"/>
    <mergeCell ref="T91:U93"/>
    <mergeCell ref="H93:H94"/>
    <mergeCell ref="T75:U77"/>
    <mergeCell ref="H77:H78"/>
    <mergeCell ref="D79:E81"/>
    <mergeCell ref="F79:G81"/>
    <mergeCell ref="P80:P81"/>
    <mergeCell ref="S80:S81"/>
    <mergeCell ref="H81:H82"/>
    <mergeCell ref="F63:G65"/>
    <mergeCell ref="H65:H66"/>
    <mergeCell ref="T67:U69"/>
    <mergeCell ref="H69:H70"/>
    <mergeCell ref="F71:G73"/>
    <mergeCell ref="H73:H74"/>
    <mergeCell ref="T51:U53"/>
    <mergeCell ref="H53:H54"/>
    <mergeCell ref="F55:G57"/>
    <mergeCell ref="H57:H58"/>
    <mergeCell ref="T59:U61"/>
    <mergeCell ref="H61:H62"/>
    <mergeCell ref="F39:G41"/>
    <mergeCell ref="H41:H42"/>
    <mergeCell ref="T43:U45"/>
    <mergeCell ref="H45:H46"/>
    <mergeCell ref="D47:E49"/>
    <mergeCell ref="F47:G49"/>
    <mergeCell ref="H49:H50"/>
    <mergeCell ref="T27:U29"/>
    <mergeCell ref="H29:H30"/>
    <mergeCell ref="F31:G33"/>
    <mergeCell ref="H33:H34"/>
    <mergeCell ref="T35:U37"/>
    <mergeCell ref="H37:H38"/>
    <mergeCell ref="F15:G17"/>
    <mergeCell ref="H17:H18"/>
    <mergeCell ref="T19:U21"/>
    <mergeCell ref="H21:H22"/>
    <mergeCell ref="F23:G25"/>
    <mergeCell ref="H25:H26"/>
    <mergeCell ref="T11:U13"/>
    <mergeCell ref="H13:H14"/>
    <mergeCell ref="D7:E9"/>
    <mergeCell ref="F7:G9"/>
    <mergeCell ref="P8:P9"/>
    <mergeCell ref="S8:S9"/>
    <mergeCell ref="H9:H10"/>
  </mergeCells>
  <phoneticPr fontId="1"/>
  <printOptions horizontalCentered="1"/>
  <pageMargins left="0.70866141732283472" right="0.70866141732283472" top="0.74803149606299213" bottom="0.74803149606299213" header="0.31496062992125984" footer="0.31496062992125984"/>
  <pageSetup paperSize="9" scale="49" fitToHeight="0" orientation="portrait" r:id="rId1"/>
  <headerFooter>
    <oddFooter>&amp;C&amp;"ＭＳ Ｐゴシック"&amp;14&amp;P</oddFooter>
  </headerFooter>
  <rowBreaks count="1" manualBreakCount="1">
    <brk id="78"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128"/>
  <sheetViews>
    <sheetView view="pageBreakPreview" topLeftCell="A102" zoomScaleNormal="100" zoomScaleSheetLayoutView="100" workbookViewId="0">
      <selection activeCell="I3" sqref="I3"/>
    </sheetView>
  </sheetViews>
  <sheetFormatPr defaultColWidth="8.88671875" defaultRowHeight="14.4" x14ac:dyDescent="0.2"/>
  <cols>
    <col min="1" max="1" width="4.6640625" style="22" customWidth="1"/>
    <col min="2" max="2" width="7.6640625" style="22" customWidth="1"/>
    <col min="3" max="3" width="39.33203125" style="23" bestFit="1" customWidth="1"/>
    <col min="4" max="4" width="2.33203125" style="24" customWidth="1"/>
    <col min="5" max="6" width="4.88671875" style="23" customWidth="1"/>
    <col min="7" max="7" width="2.33203125" style="23" customWidth="1"/>
    <col min="8" max="8" width="4.88671875" style="23" customWidth="1"/>
    <col min="9" max="9" width="4.44140625" style="118" bestFit="1" customWidth="1"/>
    <col min="10" max="10" width="11.88671875" style="25" customWidth="1"/>
    <col min="11" max="11" width="3.44140625" style="25" bestFit="1" customWidth="1"/>
    <col min="12" max="12" width="4.44140625" style="26" bestFit="1" customWidth="1"/>
    <col min="13" max="13" width="24.88671875" style="27" bestFit="1" customWidth="1"/>
    <col min="14" max="14" width="3.44140625" style="25" bestFit="1" customWidth="1"/>
    <col min="15" max="15" width="5.44140625" style="26" bestFit="1" customWidth="1"/>
    <col min="16" max="16" width="3.44140625" style="25" bestFit="1" customWidth="1"/>
    <col min="17" max="17" width="4.44140625" style="26" bestFit="1" customWidth="1"/>
    <col min="18" max="18" width="5.33203125" style="25" bestFit="1" customWidth="1"/>
    <col min="19" max="19" width="9.88671875" style="25" customWidth="1"/>
    <col min="20" max="20" width="4.44140625" style="25" bestFit="1" customWidth="1"/>
    <col min="21" max="21" width="7.109375" style="28" customWidth="1"/>
    <col min="22" max="22" width="8.6640625" style="29" customWidth="1"/>
    <col min="23" max="16384" width="8.88671875" style="25"/>
  </cols>
  <sheetData>
    <row r="1" spans="1:22" ht="17.100000000000001" customHeight="1" x14ac:dyDescent="0.2">
      <c r="G1" s="25"/>
    </row>
    <row r="2" spans="1:22" ht="17.100000000000001" customHeight="1" x14ac:dyDescent="0.2"/>
    <row r="3" spans="1:22" ht="17.100000000000001" customHeight="1" x14ac:dyDescent="0.2"/>
    <row r="4" spans="1:22" ht="17.100000000000001" customHeight="1" x14ac:dyDescent="0.2">
      <c r="B4" s="30" t="s">
        <v>2673</v>
      </c>
      <c r="E4" s="81"/>
      <c r="F4" s="81"/>
      <c r="G4" s="81"/>
    </row>
    <row r="5" spans="1:22" ht="16.5" customHeight="1" x14ac:dyDescent="0.2">
      <c r="A5" s="31" t="s">
        <v>386</v>
      </c>
      <c r="B5" s="32"/>
      <c r="C5" s="33" t="s">
        <v>387</v>
      </c>
      <c r="D5" s="128"/>
      <c r="E5" s="34" t="s">
        <v>388</v>
      </c>
      <c r="F5" s="34"/>
      <c r="G5" s="34"/>
      <c r="H5" s="34"/>
      <c r="I5" s="119"/>
      <c r="J5" s="34"/>
      <c r="K5" s="34"/>
      <c r="L5" s="35"/>
      <c r="M5" s="34"/>
      <c r="N5" s="34"/>
      <c r="O5" s="35"/>
      <c r="P5" s="34"/>
      <c r="Q5" s="35"/>
      <c r="R5" s="34"/>
      <c r="S5" s="34"/>
      <c r="T5" s="34"/>
      <c r="U5" s="36" t="s">
        <v>389</v>
      </c>
      <c r="V5" s="33" t="s">
        <v>390</v>
      </c>
    </row>
    <row r="6" spans="1:22" ht="16.5" customHeight="1" x14ac:dyDescent="0.2">
      <c r="A6" s="37" t="s">
        <v>391</v>
      </c>
      <c r="B6" s="37" t="s">
        <v>392</v>
      </c>
      <c r="C6" s="38"/>
      <c r="D6" s="39"/>
      <c r="E6" s="40"/>
      <c r="F6" s="40"/>
      <c r="G6" s="347" t="s">
        <v>452</v>
      </c>
      <c r="H6" s="348"/>
      <c r="I6" s="349"/>
      <c r="J6" s="40"/>
      <c r="K6" s="40"/>
      <c r="L6" s="41"/>
      <c r="M6" s="40"/>
      <c r="N6" s="40"/>
      <c r="O6" s="41"/>
      <c r="P6" s="40"/>
      <c r="Q6" s="41"/>
      <c r="R6" s="40"/>
      <c r="S6" s="40"/>
      <c r="T6" s="40"/>
      <c r="U6" s="42" t="s">
        <v>393</v>
      </c>
      <c r="V6" s="43" t="s">
        <v>394</v>
      </c>
    </row>
    <row r="7" spans="1:22" ht="16.5" customHeight="1" x14ac:dyDescent="0.2">
      <c r="A7" s="53">
        <v>1</v>
      </c>
      <c r="B7" s="53">
        <v>3547</v>
      </c>
      <c r="C7" s="85" t="s">
        <v>3600</v>
      </c>
      <c r="D7" s="350" t="s">
        <v>471</v>
      </c>
      <c r="E7" s="325" t="s">
        <v>472</v>
      </c>
      <c r="F7" s="352"/>
      <c r="G7" s="350" t="s">
        <v>473</v>
      </c>
      <c r="H7" s="325" t="s">
        <v>474</v>
      </c>
      <c r="I7" s="326"/>
      <c r="J7" s="77"/>
      <c r="K7" s="61"/>
      <c r="L7" s="62"/>
      <c r="M7" s="56"/>
      <c r="N7" s="57"/>
      <c r="O7" s="58"/>
      <c r="P7" s="115" t="s">
        <v>455</v>
      </c>
      <c r="Q7" s="62"/>
      <c r="R7" s="116"/>
      <c r="S7" s="77"/>
      <c r="T7" s="61"/>
      <c r="U7" s="59">
        <v>222</v>
      </c>
      <c r="V7" s="130" t="s">
        <v>396</v>
      </c>
    </row>
    <row r="8" spans="1:22" ht="16.5" customHeight="1" x14ac:dyDescent="0.2">
      <c r="A8" s="53">
        <v>1</v>
      </c>
      <c r="B8" s="53">
        <v>3548</v>
      </c>
      <c r="C8" s="85" t="s">
        <v>3601</v>
      </c>
      <c r="D8" s="351"/>
      <c r="E8" s="327"/>
      <c r="F8" s="353"/>
      <c r="G8" s="351"/>
      <c r="H8" s="327"/>
      <c r="I8" s="328"/>
      <c r="J8" s="55"/>
      <c r="K8" s="49"/>
      <c r="L8" s="50"/>
      <c r="M8" s="56" t="s">
        <v>397</v>
      </c>
      <c r="N8" s="57" t="s">
        <v>398</v>
      </c>
      <c r="O8" s="58">
        <v>1</v>
      </c>
      <c r="P8" s="47" t="s">
        <v>398</v>
      </c>
      <c r="Q8" s="26">
        <v>0.5</v>
      </c>
      <c r="R8" s="345" t="s">
        <v>423</v>
      </c>
      <c r="S8" s="47"/>
      <c r="U8" s="59">
        <v>222</v>
      </c>
      <c r="V8" s="60"/>
    </row>
    <row r="9" spans="1:22" ht="16.5" customHeight="1" x14ac:dyDescent="0.2">
      <c r="A9" s="53">
        <v>1</v>
      </c>
      <c r="B9" s="53">
        <v>3549</v>
      </c>
      <c r="C9" s="85" t="s">
        <v>3602</v>
      </c>
      <c r="D9" s="351"/>
      <c r="E9" s="327"/>
      <c r="F9" s="353"/>
      <c r="G9" s="351"/>
      <c r="H9" s="327"/>
      <c r="I9" s="328"/>
      <c r="J9" s="329" t="s">
        <v>399</v>
      </c>
      <c r="K9" s="61" t="s">
        <v>398</v>
      </c>
      <c r="L9" s="62">
        <v>0.7</v>
      </c>
      <c r="M9" s="56"/>
      <c r="N9" s="57"/>
      <c r="O9" s="58"/>
      <c r="P9" s="47"/>
      <c r="R9" s="345"/>
      <c r="S9" s="47"/>
      <c r="U9" s="59">
        <v>156</v>
      </c>
      <c r="V9" s="60"/>
    </row>
    <row r="10" spans="1:22" ht="16.5" customHeight="1" x14ac:dyDescent="0.2">
      <c r="A10" s="53">
        <v>1</v>
      </c>
      <c r="B10" s="53">
        <v>3550</v>
      </c>
      <c r="C10" s="85" t="s">
        <v>3603</v>
      </c>
      <c r="D10" s="351"/>
      <c r="E10" s="122"/>
      <c r="F10" s="46"/>
      <c r="G10" s="351"/>
      <c r="H10" s="127">
        <v>148</v>
      </c>
      <c r="I10" s="106" t="s">
        <v>394</v>
      </c>
      <c r="J10" s="330"/>
      <c r="K10" s="49"/>
      <c r="L10" s="50"/>
      <c r="M10" s="56" t="s">
        <v>397</v>
      </c>
      <c r="N10" s="57" t="s">
        <v>398</v>
      </c>
      <c r="O10" s="58">
        <v>1</v>
      </c>
      <c r="P10" s="47"/>
      <c r="R10" s="78"/>
      <c r="S10" s="55"/>
      <c r="T10" s="49"/>
      <c r="U10" s="59">
        <v>156</v>
      </c>
      <c r="V10" s="60"/>
    </row>
    <row r="11" spans="1:22" ht="16.5" customHeight="1" x14ac:dyDescent="0.2">
      <c r="A11" s="63">
        <v>1</v>
      </c>
      <c r="B11" s="63" t="s">
        <v>980</v>
      </c>
      <c r="C11" s="87" t="s">
        <v>3604</v>
      </c>
      <c r="D11" s="351"/>
      <c r="E11" s="122"/>
      <c r="F11" s="46"/>
      <c r="G11" s="351"/>
      <c r="H11" s="122"/>
      <c r="I11" s="106"/>
      <c r="J11" s="65"/>
      <c r="K11" s="66"/>
      <c r="L11" s="67"/>
      <c r="M11" s="68"/>
      <c r="N11" s="69"/>
      <c r="O11" s="70"/>
      <c r="P11" s="47"/>
      <c r="R11" s="78"/>
      <c r="S11" s="331" t="s">
        <v>400</v>
      </c>
      <c r="T11" s="332"/>
      <c r="U11" s="71">
        <v>155</v>
      </c>
      <c r="V11" s="72"/>
    </row>
    <row r="12" spans="1:22" ht="16.5" customHeight="1" x14ac:dyDescent="0.2">
      <c r="A12" s="63">
        <v>1</v>
      </c>
      <c r="B12" s="63" t="s">
        <v>981</v>
      </c>
      <c r="C12" s="87" t="s">
        <v>3605</v>
      </c>
      <c r="D12" s="351"/>
      <c r="E12" s="122"/>
      <c r="F12" s="46"/>
      <c r="G12" s="351"/>
      <c r="H12" s="122"/>
      <c r="I12" s="106"/>
      <c r="J12" s="73"/>
      <c r="K12" s="74"/>
      <c r="L12" s="75"/>
      <c r="M12" s="68" t="s">
        <v>397</v>
      </c>
      <c r="N12" s="69" t="s">
        <v>398</v>
      </c>
      <c r="O12" s="70">
        <v>1</v>
      </c>
      <c r="P12" s="47"/>
      <c r="R12" s="78"/>
      <c r="S12" s="333"/>
      <c r="T12" s="334"/>
      <c r="U12" s="71">
        <v>155</v>
      </c>
      <c r="V12" s="72"/>
    </row>
    <row r="13" spans="1:22" ht="16.5" customHeight="1" x14ac:dyDescent="0.2">
      <c r="A13" s="63">
        <v>1</v>
      </c>
      <c r="B13" s="63" t="s">
        <v>982</v>
      </c>
      <c r="C13" s="87" t="s">
        <v>3606</v>
      </c>
      <c r="D13" s="351"/>
      <c r="E13" s="83"/>
      <c r="G13" s="351"/>
      <c r="H13" s="83"/>
      <c r="I13" s="106"/>
      <c r="J13" s="335" t="s">
        <v>399</v>
      </c>
      <c r="K13" s="66" t="s">
        <v>398</v>
      </c>
      <c r="L13" s="67">
        <v>0.7</v>
      </c>
      <c r="M13" s="68"/>
      <c r="N13" s="69"/>
      <c r="O13" s="70"/>
      <c r="P13" s="47"/>
      <c r="R13" s="78"/>
      <c r="S13" s="333"/>
      <c r="T13" s="334"/>
      <c r="U13" s="71">
        <v>109</v>
      </c>
      <c r="V13" s="72"/>
    </row>
    <row r="14" spans="1:22" ht="16.5" customHeight="1" x14ac:dyDescent="0.2">
      <c r="A14" s="63">
        <v>1</v>
      </c>
      <c r="B14" s="63" t="s">
        <v>983</v>
      </c>
      <c r="C14" s="87" t="s">
        <v>3607</v>
      </c>
      <c r="D14" s="351"/>
      <c r="E14" s="83"/>
      <c r="G14" s="351"/>
      <c r="H14" s="83"/>
      <c r="I14" s="106"/>
      <c r="J14" s="336"/>
      <c r="K14" s="74"/>
      <c r="L14" s="75"/>
      <c r="M14" s="68" t="s">
        <v>397</v>
      </c>
      <c r="N14" s="69" t="s">
        <v>398</v>
      </c>
      <c r="O14" s="70">
        <v>1</v>
      </c>
      <c r="P14" s="47"/>
      <c r="R14" s="78"/>
      <c r="S14" s="76" t="s">
        <v>398</v>
      </c>
      <c r="T14" s="75">
        <v>0.7</v>
      </c>
      <c r="U14" s="71">
        <v>109</v>
      </c>
      <c r="V14" s="72"/>
    </row>
    <row r="15" spans="1:22" ht="16.5" customHeight="1" x14ac:dyDescent="0.2">
      <c r="A15" s="53">
        <v>1</v>
      </c>
      <c r="B15" s="53">
        <v>3551</v>
      </c>
      <c r="C15" s="85" t="s">
        <v>3608</v>
      </c>
      <c r="D15" s="132"/>
      <c r="E15" s="83"/>
      <c r="G15" s="132"/>
      <c r="H15" s="325" t="s">
        <v>512</v>
      </c>
      <c r="I15" s="326"/>
      <c r="J15" s="61"/>
      <c r="K15" s="61"/>
      <c r="L15" s="62"/>
      <c r="M15" s="56"/>
      <c r="N15" s="57"/>
      <c r="O15" s="58"/>
      <c r="P15" s="47"/>
      <c r="R15" s="78"/>
      <c r="S15" s="77"/>
      <c r="T15" s="61"/>
      <c r="U15" s="59">
        <v>497</v>
      </c>
      <c r="V15" s="60"/>
    </row>
    <row r="16" spans="1:22" ht="16.5" customHeight="1" x14ac:dyDescent="0.2">
      <c r="A16" s="53">
        <v>1</v>
      </c>
      <c r="B16" s="53">
        <v>3552</v>
      </c>
      <c r="C16" s="85" t="s">
        <v>3609</v>
      </c>
      <c r="D16" s="132"/>
      <c r="E16" s="83"/>
      <c r="G16" s="132"/>
      <c r="H16" s="327"/>
      <c r="I16" s="328"/>
      <c r="J16" s="49"/>
      <c r="K16" s="49"/>
      <c r="L16" s="50"/>
      <c r="M16" s="56" t="s">
        <v>397</v>
      </c>
      <c r="N16" s="57" t="s">
        <v>398</v>
      </c>
      <c r="O16" s="58">
        <v>1</v>
      </c>
      <c r="P16" s="47"/>
      <c r="R16" s="78"/>
      <c r="S16" s="47"/>
      <c r="U16" s="59">
        <v>497</v>
      </c>
      <c r="V16" s="60"/>
    </row>
    <row r="17" spans="1:22" ht="16.5" customHeight="1" x14ac:dyDescent="0.2">
      <c r="A17" s="53">
        <v>1</v>
      </c>
      <c r="B17" s="53">
        <v>3553</v>
      </c>
      <c r="C17" s="85" t="s">
        <v>3610</v>
      </c>
      <c r="D17" s="132"/>
      <c r="E17" s="83"/>
      <c r="G17" s="132"/>
      <c r="H17" s="327"/>
      <c r="I17" s="328"/>
      <c r="J17" s="354" t="s">
        <v>399</v>
      </c>
      <c r="K17" s="61" t="s">
        <v>398</v>
      </c>
      <c r="L17" s="62">
        <v>0.7</v>
      </c>
      <c r="M17" s="56"/>
      <c r="N17" s="57"/>
      <c r="O17" s="58"/>
      <c r="P17" s="47"/>
      <c r="R17" s="78"/>
      <c r="S17" s="47"/>
      <c r="U17" s="59">
        <v>348</v>
      </c>
      <c r="V17" s="60"/>
    </row>
    <row r="18" spans="1:22" ht="16.5" customHeight="1" x14ac:dyDescent="0.2">
      <c r="A18" s="53">
        <v>1</v>
      </c>
      <c r="B18" s="53">
        <v>3554</v>
      </c>
      <c r="C18" s="85" t="s">
        <v>3611</v>
      </c>
      <c r="D18" s="132"/>
      <c r="E18" s="83"/>
      <c r="G18" s="132"/>
      <c r="H18" s="108">
        <v>331</v>
      </c>
      <c r="I18" s="25" t="s">
        <v>394</v>
      </c>
      <c r="J18" s="330"/>
      <c r="K18" s="49"/>
      <c r="L18" s="50"/>
      <c r="M18" s="56" t="s">
        <v>397</v>
      </c>
      <c r="N18" s="57" t="s">
        <v>398</v>
      </c>
      <c r="O18" s="58">
        <v>1</v>
      </c>
      <c r="P18" s="47"/>
      <c r="R18" s="78"/>
      <c r="S18" s="55"/>
      <c r="T18" s="49"/>
      <c r="U18" s="59">
        <v>348</v>
      </c>
      <c r="V18" s="60"/>
    </row>
    <row r="19" spans="1:22" ht="16.5" customHeight="1" x14ac:dyDescent="0.2">
      <c r="A19" s="63">
        <v>1</v>
      </c>
      <c r="B19" s="63" t="s">
        <v>984</v>
      </c>
      <c r="C19" s="87" t="s">
        <v>3612</v>
      </c>
      <c r="D19" s="132"/>
      <c r="E19" s="83"/>
      <c r="G19" s="132"/>
      <c r="H19" s="122"/>
      <c r="I19" s="106"/>
      <c r="J19" s="65"/>
      <c r="K19" s="66"/>
      <c r="L19" s="67"/>
      <c r="M19" s="68"/>
      <c r="N19" s="69"/>
      <c r="O19" s="70"/>
      <c r="P19" s="47"/>
      <c r="R19" s="78"/>
      <c r="S19" s="331" t="s">
        <v>400</v>
      </c>
      <c r="T19" s="332"/>
      <c r="U19" s="71">
        <v>348</v>
      </c>
      <c r="V19" s="72"/>
    </row>
    <row r="20" spans="1:22" ht="16.5" customHeight="1" x14ac:dyDescent="0.2">
      <c r="A20" s="63">
        <v>1</v>
      </c>
      <c r="B20" s="63" t="s">
        <v>985</v>
      </c>
      <c r="C20" s="87" t="s">
        <v>3613</v>
      </c>
      <c r="D20" s="132"/>
      <c r="E20" s="83"/>
      <c r="G20" s="132"/>
      <c r="H20" s="122"/>
      <c r="I20" s="106"/>
      <c r="J20" s="73"/>
      <c r="K20" s="74"/>
      <c r="L20" s="75"/>
      <c r="M20" s="68" t="s">
        <v>397</v>
      </c>
      <c r="N20" s="69" t="s">
        <v>398</v>
      </c>
      <c r="O20" s="70">
        <v>1</v>
      </c>
      <c r="P20" s="47"/>
      <c r="R20" s="78"/>
      <c r="S20" s="333"/>
      <c r="T20" s="334"/>
      <c r="U20" s="71">
        <v>348</v>
      </c>
      <c r="V20" s="72"/>
    </row>
    <row r="21" spans="1:22" ht="16.5" customHeight="1" x14ac:dyDescent="0.2">
      <c r="A21" s="63">
        <v>1</v>
      </c>
      <c r="B21" s="63" t="s">
        <v>986</v>
      </c>
      <c r="C21" s="87" t="s">
        <v>3614</v>
      </c>
      <c r="D21" s="132"/>
      <c r="E21" s="83"/>
      <c r="G21" s="132"/>
      <c r="H21" s="83"/>
      <c r="I21" s="106"/>
      <c r="J21" s="335" t="s">
        <v>399</v>
      </c>
      <c r="K21" s="66" t="s">
        <v>398</v>
      </c>
      <c r="L21" s="67">
        <v>0.7</v>
      </c>
      <c r="M21" s="68"/>
      <c r="N21" s="69"/>
      <c r="O21" s="70"/>
      <c r="P21" s="47"/>
      <c r="R21" s="78"/>
      <c r="S21" s="333"/>
      <c r="T21" s="334"/>
      <c r="U21" s="71">
        <v>244</v>
      </c>
      <c r="V21" s="72"/>
    </row>
    <row r="22" spans="1:22" ht="16.5" customHeight="1" x14ac:dyDescent="0.2">
      <c r="A22" s="63">
        <v>1</v>
      </c>
      <c r="B22" s="63" t="s">
        <v>987</v>
      </c>
      <c r="C22" s="87" t="s">
        <v>3615</v>
      </c>
      <c r="D22" s="132"/>
      <c r="E22" s="83"/>
      <c r="G22" s="132"/>
      <c r="H22" s="83"/>
      <c r="I22" s="106"/>
      <c r="J22" s="336"/>
      <c r="K22" s="74"/>
      <c r="L22" s="75"/>
      <c r="M22" s="68" t="s">
        <v>397</v>
      </c>
      <c r="N22" s="69" t="s">
        <v>398</v>
      </c>
      <c r="O22" s="70">
        <v>1</v>
      </c>
      <c r="P22" s="47"/>
      <c r="R22" s="78"/>
      <c r="S22" s="76" t="s">
        <v>398</v>
      </c>
      <c r="T22" s="75">
        <v>0.7</v>
      </c>
      <c r="U22" s="71">
        <v>244</v>
      </c>
      <c r="V22" s="72"/>
    </row>
    <row r="23" spans="1:22" ht="16.5" customHeight="1" x14ac:dyDescent="0.2">
      <c r="A23" s="53">
        <v>1</v>
      </c>
      <c r="B23" s="53">
        <v>3555</v>
      </c>
      <c r="C23" s="85" t="s">
        <v>3616</v>
      </c>
      <c r="D23" s="132"/>
      <c r="E23" s="83"/>
      <c r="G23" s="132"/>
      <c r="H23" s="325" t="s">
        <v>513</v>
      </c>
      <c r="I23" s="326"/>
      <c r="J23" s="77"/>
      <c r="K23" s="61"/>
      <c r="L23" s="62"/>
      <c r="M23" s="56"/>
      <c r="N23" s="57"/>
      <c r="O23" s="58"/>
      <c r="P23" s="47"/>
      <c r="R23" s="78"/>
      <c r="S23" s="77"/>
      <c r="T23" s="61"/>
      <c r="U23" s="59">
        <v>620</v>
      </c>
      <c r="V23" s="60"/>
    </row>
    <row r="24" spans="1:22" ht="16.5" customHeight="1" x14ac:dyDescent="0.2">
      <c r="A24" s="53">
        <v>1</v>
      </c>
      <c r="B24" s="53">
        <v>3556</v>
      </c>
      <c r="C24" s="85" t="s">
        <v>3617</v>
      </c>
      <c r="D24" s="132"/>
      <c r="E24" s="83"/>
      <c r="G24" s="132"/>
      <c r="H24" s="327"/>
      <c r="I24" s="328"/>
      <c r="J24" s="55"/>
      <c r="K24" s="49"/>
      <c r="L24" s="50"/>
      <c r="M24" s="56" t="s">
        <v>397</v>
      </c>
      <c r="N24" s="57" t="s">
        <v>398</v>
      </c>
      <c r="O24" s="58">
        <v>1</v>
      </c>
      <c r="P24" s="47"/>
      <c r="R24" s="78"/>
      <c r="S24" s="47"/>
      <c r="U24" s="59">
        <v>620</v>
      </c>
      <c r="V24" s="60"/>
    </row>
    <row r="25" spans="1:22" ht="16.5" customHeight="1" x14ac:dyDescent="0.2">
      <c r="A25" s="53">
        <v>1</v>
      </c>
      <c r="B25" s="53">
        <v>3557</v>
      </c>
      <c r="C25" s="85" t="s">
        <v>3618</v>
      </c>
      <c r="D25" s="132"/>
      <c r="E25" s="83"/>
      <c r="G25" s="132"/>
      <c r="H25" s="327"/>
      <c r="I25" s="328"/>
      <c r="J25" s="329" t="s">
        <v>399</v>
      </c>
      <c r="K25" s="61" t="s">
        <v>398</v>
      </c>
      <c r="L25" s="62">
        <v>0.7</v>
      </c>
      <c r="M25" s="56"/>
      <c r="N25" s="57"/>
      <c r="O25" s="58"/>
      <c r="P25" s="47"/>
      <c r="R25" s="78"/>
      <c r="S25" s="47"/>
      <c r="U25" s="59">
        <v>434</v>
      </c>
      <c r="V25" s="60"/>
    </row>
    <row r="26" spans="1:22" ht="16.5" customHeight="1" x14ac:dyDescent="0.2">
      <c r="A26" s="53">
        <v>1</v>
      </c>
      <c r="B26" s="53">
        <v>3558</v>
      </c>
      <c r="C26" s="85" t="s">
        <v>3619</v>
      </c>
      <c r="D26" s="132"/>
      <c r="E26" s="83"/>
      <c r="G26" s="132"/>
      <c r="H26" s="108">
        <v>413</v>
      </c>
      <c r="I26" s="25" t="s">
        <v>394</v>
      </c>
      <c r="J26" s="330"/>
      <c r="K26" s="49"/>
      <c r="L26" s="50"/>
      <c r="M26" s="56" t="s">
        <v>397</v>
      </c>
      <c r="N26" s="57" t="s">
        <v>398</v>
      </c>
      <c r="O26" s="58">
        <v>1</v>
      </c>
      <c r="P26" s="47"/>
      <c r="R26" s="78"/>
      <c r="S26" s="55"/>
      <c r="T26" s="49"/>
      <c r="U26" s="59">
        <v>434</v>
      </c>
      <c r="V26" s="60"/>
    </row>
    <row r="27" spans="1:22" ht="16.5" customHeight="1" x14ac:dyDescent="0.2">
      <c r="A27" s="63">
        <v>1</v>
      </c>
      <c r="B27" s="63" t="s">
        <v>988</v>
      </c>
      <c r="C27" s="87" t="s">
        <v>3620</v>
      </c>
      <c r="D27" s="132"/>
      <c r="E27" s="83"/>
      <c r="G27" s="132"/>
      <c r="H27" s="122"/>
      <c r="I27" s="106"/>
      <c r="J27" s="65"/>
      <c r="K27" s="66"/>
      <c r="L27" s="67"/>
      <c r="M27" s="68"/>
      <c r="N27" s="69"/>
      <c r="O27" s="70"/>
      <c r="P27" s="47"/>
      <c r="R27" s="78"/>
      <c r="S27" s="331" t="s">
        <v>400</v>
      </c>
      <c r="T27" s="332"/>
      <c r="U27" s="71">
        <v>434</v>
      </c>
      <c r="V27" s="72"/>
    </row>
    <row r="28" spans="1:22" ht="16.5" customHeight="1" x14ac:dyDescent="0.2">
      <c r="A28" s="63">
        <v>1</v>
      </c>
      <c r="B28" s="63" t="s">
        <v>989</v>
      </c>
      <c r="C28" s="87" t="s">
        <v>3621</v>
      </c>
      <c r="D28" s="132"/>
      <c r="E28" s="83"/>
      <c r="G28" s="132"/>
      <c r="H28" s="122"/>
      <c r="I28" s="106"/>
      <c r="J28" s="73"/>
      <c r="K28" s="74"/>
      <c r="L28" s="75"/>
      <c r="M28" s="68" t="s">
        <v>397</v>
      </c>
      <c r="N28" s="69" t="s">
        <v>398</v>
      </c>
      <c r="O28" s="70">
        <v>1</v>
      </c>
      <c r="P28" s="47"/>
      <c r="R28" s="78"/>
      <c r="S28" s="333"/>
      <c r="T28" s="334"/>
      <c r="U28" s="71">
        <v>434</v>
      </c>
      <c r="V28" s="72"/>
    </row>
    <row r="29" spans="1:22" ht="16.5" customHeight="1" x14ac:dyDescent="0.2">
      <c r="A29" s="63">
        <v>1</v>
      </c>
      <c r="B29" s="63" t="s">
        <v>990</v>
      </c>
      <c r="C29" s="87" t="s">
        <v>3622</v>
      </c>
      <c r="D29" s="132"/>
      <c r="E29" s="83"/>
      <c r="G29" s="132"/>
      <c r="H29" s="83"/>
      <c r="I29" s="106"/>
      <c r="J29" s="335" t="s">
        <v>399</v>
      </c>
      <c r="K29" s="66" t="s">
        <v>398</v>
      </c>
      <c r="L29" s="67">
        <v>0.7</v>
      </c>
      <c r="M29" s="68"/>
      <c r="N29" s="69"/>
      <c r="O29" s="70"/>
      <c r="P29" s="47"/>
      <c r="R29" s="78"/>
      <c r="S29" s="333"/>
      <c r="T29" s="334"/>
      <c r="U29" s="71">
        <v>304</v>
      </c>
      <c r="V29" s="72"/>
    </row>
    <row r="30" spans="1:22" ht="16.5" customHeight="1" x14ac:dyDescent="0.2">
      <c r="A30" s="63">
        <v>1</v>
      </c>
      <c r="B30" s="63" t="s">
        <v>991</v>
      </c>
      <c r="C30" s="87" t="s">
        <v>3623</v>
      </c>
      <c r="D30" s="132"/>
      <c r="E30" s="83"/>
      <c r="G30" s="132"/>
      <c r="H30" s="83"/>
      <c r="I30" s="106"/>
      <c r="J30" s="336"/>
      <c r="K30" s="74"/>
      <c r="L30" s="75"/>
      <c r="M30" s="68" t="s">
        <v>397</v>
      </c>
      <c r="N30" s="69" t="s">
        <v>398</v>
      </c>
      <c r="O30" s="70">
        <v>1</v>
      </c>
      <c r="P30" s="47"/>
      <c r="R30" s="78"/>
      <c r="S30" s="76" t="s">
        <v>398</v>
      </c>
      <c r="T30" s="75">
        <v>0.7</v>
      </c>
      <c r="U30" s="71">
        <v>304</v>
      </c>
      <c r="V30" s="72"/>
    </row>
    <row r="31" spans="1:22" ht="16.5" customHeight="1" x14ac:dyDescent="0.2">
      <c r="A31" s="53">
        <v>1</v>
      </c>
      <c r="B31" s="53">
        <v>3559</v>
      </c>
      <c r="C31" s="85" t="s">
        <v>3624</v>
      </c>
      <c r="D31" s="132"/>
      <c r="E31" s="83"/>
      <c r="G31" s="132"/>
      <c r="H31" s="325" t="s">
        <v>514</v>
      </c>
      <c r="I31" s="326"/>
      <c r="J31" s="77"/>
      <c r="K31" s="61"/>
      <c r="L31" s="62"/>
      <c r="M31" s="56"/>
      <c r="N31" s="57"/>
      <c r="O31" s="58"/>
      <c r="P31" s="47"/>
      <c r="R31" s="78"/>
      <c r="S31" s="77"/>
      <c r="T31" s="61"/>
      <c r="U31" s="59">
        <v>747</v>
      </c>
      <c r="V31" s="60"/>
    </row>
    <row r="32" spans="1:22" ht="16.5" customHeight="1" x14ac:dyDescent="0.2">
      <c r="A32" s="53">
        <v>1</v>
      </c>
      <c r="B32" s="53">
        <v>3560</v>
      </c>
      <c r="C32" s="85" t="s">
        <v>3625</v>
      </c>
      <c r="D32" s="132"/>
      <c r="E32" s="83"/>
      <c r="G32" s="132"/>
      <c r="H32" s="327"/>
      <c r="I32" s="328"/>
      <c r="J32" s="55"/>
      <c r="K32" s="49"/>
      <c r="L32" s="50"/>
      <c r="M32" s="56" t="s">
        <v>397</v>
      </c>
      <c r="N32" s="57" t="s">
        <v>398</v>
      </c>
      <c r="O32" s="58">
        <v>1</v>
      </c>
      <c r="P32" s="47"/>
      <c r="R32" s="78"/>
      <c r="S32" s="47"/>
      <c r="U32" s="59">
        <v>747</v>
      </c>
      <c r="V32" s="60"/>
    </row>
    <row r="33" spans="1:22" ht="16.5" customHeight="1" x14ac:dyDescent="0.2">
      <c r="A33" s="53">
        <v>1</v>
      </c>
      <c r="B33" s="53">
        <v>3561</v>
      </c>
      <c r="C33" s="85" t="s">
        <v>3626</v>
      </c>
      <c r="D33" s="132"/>
      <c r="E33" s="83"/>
      <c r="G33" s="132"/>
      <c r="H33" s="327"/>
      <c r="I33" s="328"/>
      <c r="J33" s="329" t="s">
        <v>399</v>
      </c>
      <c r="K33" s="61" t="s">
        <v>398</v>
      </c>
      <c r="L33" s="62">
        <v>0.7</v>
      </c>
      <c r="M33" s="56"/>
      <c r="N33" s="57"/>
      <c r="O33" s="58"/>
      <c r="P33" s="47"/>
      <c r="R33" s="78"/>
      <c r="S33" s="47"/>
      <c r="U33" s="59">
        <v>524</v>
      </c>
      <c r="V33" s="60"/>
    </row>
    <row r="34" spans="1:22" ht="16.5" customHeight="1" x14ac:dyDescent="0.2">
      <c r="A34" s="53">
        <v>1</v>
      </c>
      <c r="B34" s="53">
        <v>3562</v>
      </c>
      <c r="C34" s="85" t="s">
        <v>3627</v>
      </c>
      <c r="D34" s="132"/>
      <c r="E34" s="83"/>
      <c r="G34" s="132"/>
      <c r="H34" s="108">
        <v>498</v>
      </c>
      <c r="I34" s="25" t="s">
        <v>394</v>
      </c>
      <c r="J34" s="330"/>
      <c r="K34" s="49"/>
      <c r="L34" s="50"/>
      <c r="M34" s="56" t="s">
        <v>397</v>
      </c>
      <c r="N34" s="57" t="s">
        <v>398</v>
      </c>
      <c r="O34" s="58">
        <v>1</v>
      </c>
      <c r="P34" s="47"/>
      <c r="R34" s="78"/>
      <c r="S34" s="55"/>
      <c r="T34" s="49"/>
      <c r="U34" s="59">
        <v>524</v>
      </c>
      <c r="V34" s="60"/>
    </row>
    <row r="35" spans="1:22" ht="16.5" customHeight="1" x14ac:dyDescent="0.2">
      <c r="A35" s="63">
        <v>1</v>
      </c>
      <c r="B35" s="63" t="s">
        <v>992</v>
      </c>
      <c r="C35" s="87" t="s">
        <v>3628</v>
      </c>
      <c r="D35" s="132"/>
      <c r="E35" s="83"/>
      <c r="G35" s="132"/>
      <c r="H35" s="122"/>
      <c r="I35" s="106"/>
      <c r="J35" s="65"/>
      <c r="K35" s="66"/>
      <c r="L35" s="67"/>
      <c r="M35" s="68"/>
      <c r="N35" s="69"/>
      <c r="O35" s="70"/>
      <c r="P35" s="47"/>
      <c r="R35" s="78"/>
      <c r="S35" s="331" t="s">
        <v>400</v>
      </c>
      <c r="T35" s="332"/>
      <c r="U35" s="71">
        <v>523</v>
      </c>
      <c r="V35" s="72"/>
    </row>
    <row r="36" spans="1:22" ht="16.5" customHeight="1" x14ac:dyDescent="0.2">
      <c r="A36" s="63">
        <v>1</v>
      </c>
      <c r="B36" s="63" t="s">
        <v>993</v>
      </c>
      <c r="C36" s="87" t="s">
        <v>3629</v>
      </c>
      <c r="D36" s="132"/>
      <c r="E36" s="83"/>
      <c r="G36" s="132"/>
      <c r="H36" s="122"/>
      <c r="I36" s="106"/>
      <c r="J36" s="73"/>
      <c r="K36" s="74"/>
      <c r="L36" s="75"/>
      <c r="M36" s="68" t="s">
        <v>397</v>
      </c>
      <c r="N36" s="69" t="s">
        <v>398</v>
      </c>
      <c r="O36" s="70">
        <v>1</v>
      </c>
      <c r="P36" s="47"/>
      <c r="R36" s="78"/>
      <c r="S36" s="333"/>
      <c r="T36" s="334"/>
      <c r="U36" s="71">
        <v>523</v>
      </c>
      <c r="V36" s="72"/>
    </row>
    <row r="37" spans="1:22" ht="16.5" customHeight="1" x14ac:dyDescent="0.2">
      <c r="A37" s="63">
        <v>1</v>
      </c>
      <c r="B37" s="63" t="s">
        <v>994</v>
      </c>
      <c r="C37" s="87" t="s">
        <v>3630</v>
      </c>
      <c r="D37" s="132"/>
      <c r="E37" s="83"/>
      <c r="G37" s="132"/>
      <c r="H37" s="83"/>
      <c r="I37" s="106"/>
      <c r="J37" s="335" t="s">
        <v>399</v>
      </c>
      <c r="K37" s="66" t="s">
        <v>398</v>
      </c>
      <c r="L37" s="67">
        <v>0.7</v>
      </c>
      <c r="M37" s="68"/>
      <c r="N37" s="69"/>
      <c r="O37" s="70"/>
      <c r="P37" s="47"/>
      <c r="R37" s="78"/>
      <c r="S37" s="333"/>
      <c r="T37" s="334"/>
      <c r="U37" s="71">
        <v>367</v>
      </c>
      <c r="V37" s="72"/>
    </row>
    <row r="38" spans="1:22" ht="16.5" customHeight="1" x14ac:dyDescent="0.2">
      <c r="A38" s="63">
        <v>1</v>
      </c>
      <c r="B38" s="63" t="s">
        <v>995</v>
      </c>
      <c r="C38" s="87" t="s">
        <v>3631</v>
      </c>
      <c r="D38" s="132"/>
      <c r="E38" s="83"/>
      <c r="G38" s="132"/>
      <c r="H38" s="83"/>
      <c r="I38" s="106"/>
      <c r="J38" s="336"/>
      <c r="K38" s="74"/>
      <c r="L38" s="75"/>
      <c r="M38" s="68" t="s">
        <v>397</v>
      </c>
      <c r="N38" s="69" t="s">
        <v>398</v>
      </c>
      <c r="O38" s="70">
        <v>1</v>
      </c>
      <c r="P38" s="47"/>
      <c r="R38" s="78"/>
      <c r="S38" s="76" t="s">
        <v>398</v>
      </c>
      <c r="T38" s="75">
        <v>0.7</v>
      </c>
      <c r="U38" s="71">
        <v>367</v>
      </c>
      <c r="V38" s="72"/>
    </row>
    <row r="39" spans="1:22" ht="16.5" customHeight="1" x14ac:dyDescent="0.2">
      <c r="A39" s="53">
        <v>1</v>
      </c>
      <c r="B39" s="53">
        <v>3563</v>
      </c>
      <c r="C39" s="85" t="s">
        <v>3632</v>
      </c>
      <c r="D39" s="132"/>
      <c r="E39" s="83"/>
      <c r="G39" s="132"/>
      <c r="H39" s="325" t="s">
        <v>932</v>
      </c>
      <c r="I39" s="326"/>
      <c r="J39" s="77"/>
      <c r="K39" s="61"/>
      <c r="L39" s="62"/>
      <c r="M39" s="56"/>
      <c r="N39" s="57"/>
      <c r="O39" s="58"/>
      <c r="P39" s="47"/>
      <c r="R39" s="78"/>
      <c r="S39" s="77"/>
      <c r="T39" s="61"/>
      <c r="U39" s="59">
        <v>872</v>
      </c>
      <c r="V39" s="60"/>
    </row>
    <row r="40" spans="1:22" ht="16.5" customHeight="1" x14ac:dyDescent="0.2">
      <c r="A40" s="53">
        <v>1</v>
      </c>
      <c r="B40" s="53">
        <v>3564</v>
      </c>
      <c r="C40" s="85" t="s">
        <v>3633</v>
      </c>
      <c r="D40" s="132"/>
      <c r="E40" s="83"/>
      <c r="G40" s="132"/>
      <c r="H40" s="327"/>
      <c r="I40" s="328"/>
      <c r="J40" s="55"/>
      <c r="K40" s="49"/>
      <c r="L40" s="50"/>
      <c r="M40" s="56" t="s">
        <v>397</v>
      </c>
      <c r="N40" s="57" t="s">
        <v>398</v>
      </c>
      <c r="O40" s="58">
        <v>1</v>
      </c>
      <c r="P40" s="47"/>
      <c r="R40" s="78"/>
      <c r="S40" s="47"/>
      <c r="U40" s="59">
        <v>872</v>
      </c>
      <c r="V40" s="60"/>
    </row>
    <row r="41" spans="1:22" ht="16.5" customHeight="1" x14ac:dyDescent="0.2">
      <c r="A41" s="53">
        <v>1</v>
      </c>
      <c r="B41" s="53">
        <v>3565</v>
      </c>
      <c r="C41" s="85" t="s">
        <v>3634</v>
      </c>
      <c r="D41" s="132"/>
      <c r="E41" s="83"/>
      <c r="G41" s="132"/>
      <c r="H41" s="327"/>
      <c r="I41" s="328"/>
      <c r="J41" s="329" t="s">
        <v>399</v>
      </c>
      <c r="K41" s="61" t="s">
        <v>398</v>
      </c>
      <c r="L41" s="62">
        <v>0.7</v>
      </c>
      <c r="M41" s="56"/>
      <c r="N41" s="57"/>
      <c r="O41" s="58"/>
      <c r="P41" s="47"/>
      <c r="R41" s="78"/>
      <c r="S41" s="47"/>
      <c r="U41" s="59">
        <v>611</v>
      </c>
      <c r="V41" s="60"/>
    </row>
    <row r="42" spans="1:22" ht="16.5" customHeight="1" x14ac:dyDescent="0.2">
      <c r="A42" s="53">
        <v>1</v>
      </c>
      <c r="B42" s="53">
        <v>3566</v>
      </c>
      <c r="C42" s="85" t="s">
        <v>3635</v>
      </c>
      <c r="D42" s="132"/>
      <c r="E42" s="83"/>
      <c r="G42" s="132"/>
      <c r="H42" s="108">
        <v>581</v>
      </c>
      <c r="I42" s="25" t="s">
        <v>394</v>
      </c>
      <c r="J42" s="330"/>
      <c r="K42" s="49"/>
      <c r="L42" s="50"/>
      <c r="M42" s="56" t="s">
        <v>397</v>
      </c>
      <c r="N42" s="57" t="s">
        <v>398</v>
      </c>
      <c r="O42" s="58">
        <v>1</v>
      </c>
      <c r="P42" s="47"/>
      <c r="R42" s="78"/>
      <c r="S42" s="55"/>
      <c r="T42" s="49"/>
      <c r="U42" s="59">
        <v>611</v>
      </c>
      <c r="V42" s="60"/>
    </row>
    <row r="43" spans="1:22" ht="16.5" customHeight="1" x14ac:dyDescent="0.2">
      <c r="A43" s="63">
        <v>1</v>
      </c>
      <c r="B43" s="63" t="s">
        <v>996</v>
      </c>
      <c r="C43" s="87" t="s">
        <v>3636</v>
      </c>
      <c r="D43" s="132"/>
      <c r="E43" s="83"/>
      <c r="G43" s="132"/>
      <c r="H43" s="122"/>
      <c r="I43" s="106"/>
      <c r="J43" s="65"/>
      <c r="K43" s="66"/>
      <c r="L43" s="67"/>
      <c r="M43" s="68"/>
      <c r="N43" s="69"/>
      <c r="O43" s="70"/>
      <c r="P43" s="47"/>
      <c r="R43" s="78"/>
      <c r="S43" s="331" t="s">
        <v>400</v>
      </c>
      <c r="T43" s="332"/>
      <c r="U43" s="71">
        <v>610</v>
      </c>
      <c r="V43" s="72"/>
    </row>
    <row r="44" spans="1:22" ht="16.5" customHeight="1" x14ac:dyDescent="0.2">
      <c r="A44" s="63">
        <v>1</v>
      </c>
      <c r="B44" s="63" t="s">
        <v>997</v>
      </c>
      <c r="C44" s="87" t="s">
        <v>3637</v>
      </c>
      <c r="D44" s="132"/>
      <c r="E44" s="83"/>
      <c r="G44" s="132"/>
      <c r="H44" s="122"/>
      <c r="I44" s="106"/>
      <c r="J44" s="73"/>
      <c r="K44" s="74"/>
      <c r="L44" s="75"/>
      <c r="M44" s="68" t="s">
        <v>397</v>
      </c>
      <c r="N44" s="69" t="s">
        <v>398</v>
      </c>
      <c r="O44" s="70">
        <v>1</v>
      </c>
      <c r="P44" s="47"/>
      <c r="R44" s="78"/>
      <c r="S44" s="333"/>
      <c r="T44" s="334"/>
      <c r="U44" s="71">
        <v>610</v>
      </c>
      <c r="V44" s="72"/>
    </row>
    <row r="45" spans="1:22" ht="16.5" customHeight="1" x14ac:dyDescent="0.2">
      <c r="A45" s="63">
        <v>1</v>
      </c>
      <c r="B45" s="63" t="s">
        <v>998</v>
      </c>
      <c r="C45" s="87" t="s">
        <v>3638</v>
      </c>
      <c r="D45" s="132"/>
      <c r="E45" s="83"/>
      <c r="G45" s="132"/>
      <c r="H45" s="83"/>
      <c r="I45" s="106"/>
      <c r="J45" s="335" t="s">
        <v>399</v>
      </c>
      <c r="K45" s="66" t="s">
        <v>398</v>
      </c>
      <c r="L45" s="67">
        <v>0.7</v>
      </c>
      <c r="M45" s="68"/>
      <c r="N45" s="69"/>
      <c r="O45" s="70"/>
      <c r="P45" s="47"/>
      <c r="R45" s="78"/>
      <c r="S45" s="333"/>
      <c r="T45" s="334"/>
      <c r="U45" s="71">
        <v>428</v>
      </c>
      <c r="V45" s="72"/>
    </row>
    <row r="46" spans="1:22" ht="16.5" customHeight="1" x14ac:dyDescent="0.2">
      <c r="A46" s="63">
        <v>1</v>
      </c>
      <c r="B46" s="63" t="s">
        <v>999</v>
      </c>
      <c r="C46" s="87" t="s">
        <v>3639</v>
      </c>
      <c r="D46" s="132"/>
      <c r="E46" s="83"/>
      <c r="G46" s="132"/>
      <c r="H46" s="83"/>
      <c r="I46" s="106"/>
      <c r="J46" s="336"/>
      <c r="K46" s="74"/>
      <c r="L46" s="75"/>
      <c r="M46" s="68" t="s">
        <v>397</v>
      </c>
      <c r="N46" s="69" t="s">
        <v>398</v>
      </c>
      <c r="O46" s="70">
        <v>1</v>
      </c>
      <c r="P46" s="47"/>
      <c r="R46" s="78"/>
      <c r="S46" s="76" t="s">
        <v>398</v>
      </c>
      <c r="T46" s="75">
        <v>0.7</v>
      </c>
      <c r="U46" s="71">
        <v>428</v>
      </c>
      <c r="V46" s="72"/>
    </row>
    <row r="47" spans="1:22" ht="16.5" customHeight="1" x14ac:dyDescent="0.2">
      <c r="A47" s="53">
        <v>1</v>
      </c>
      <c r="B47" s="53">
        <v>3567</v>
      </c>
      <c r="C47" s="85" t="s">
        <v>3640</v>
      </c>
      <c r="D47" s="132"/>
      <c r="E47" s="325" t="s">
        <v>736</v>
      </c>
      <c r="F47" s="326"/>
      <c r="G47" s="132"/>
      <c r="H47" s="325" t="s">
        <v>474</v>
      </c>
      <c r="I47" s="326"/>
      <c r="J47" s="77"/>
      <c r="K47" s="61"/>
      <c r="L47" s="62"/>
      <c r="M47" s="56"/>
      <c r="N47" s="57"/>
      <c r="O47" s="58"/>
      <c r="P47" s="47"/>
      <c r="R47" s="78"/>
      <c r="S47" s="77"/>
      <c r="T47" s="61"/>
      <c r="U47" s="59">
        <v>275</v>
      </c>
      <c r="V47" s="60"/>
    </row>
    <row r="48" spans="1:22" ht="16.5" customHeight="1" x14ac:dyDescent="0.2">
      <c r="A48" s="53">
        <v>1</v>
      </c>
      <c r="B48" s="53">
        <v>3568</v>
      </c>
      <c r="C48" s="85" t="s">
        <v>3641</v>
      </c>
      <c r="D48" s="132"/>
      <c r="E48" s="327"/>
      <c r="F48" s="328"/>
      <c r="G48" s="132"/>
      <c r="H48" s="327"/>
      <c r="I48" s="328"/>
      <c r="J48" s="55"/>
      <c r="K48" s="49"/>
      <c r="L48" s="50"/>
      <c r="M48" s="56" t="s">
        <v>397</v>
      </c>
      <c r="N48" s="57" t="s">
        <v>398</v>
      </c>
      <c r="O48" s="58">
        <v>1</v>
      </c>
      <c r="P48" s="47"/>
      <c r="R48" s="78"/>
      <c r="S48" s="47"/>
      <c r="U48" s="59">
        <v>275</v>
      </c>
      <c r="V48" s="60"/>
    </row>
    <row r="49" spans="1:22" ht="16.5" customHeight="1" x14ac:dyDescent="0.2">
      <c r="A49" s="53">
        <v>1</v>
      </c>
      <c r="B49" s="53">
        <v>3569</v>
      </c>
      <c r="C49" s="85" t="s">
        <v>3642</v>
      </c>
      <c r="D49" s="132"/>
      <c r="E49" s="327"/>
      <c r="F49" s="328"/>
      <c r="G49" s="132"/>
      <c r="H49" s="327"/>
      <c r="I49" s="328"/>
      <c r="J49" s="329" t="s">
        <v>399</v>
      </c>
      <c r="K49" s="61" t="s">
        <v>398</v>
      </c>
      <c r="L49" s="62">
        <v>0.7</v>
      </c>
      <c r="M49" s="56"/>
      <c r="N49" s="57"/>
      <c r="O49" s="58"/>
      <c r="P49" s="47"/>
      <c r="R49" s="78"/>
      <c r="S49" s="47"/>
      <c r="U49" s="59">
        <v>192</v>
      </c>
      <c r="V49" s="60"/>
    </row>
    <row r="50" spans="1:22" ht="16.5" customHeight="1" x14ac:dyDescent="0.2">
      <c r="A50" s="53">
        <v>1</v>
      </c>
      <c r="B50" s="53">
        <v>3570</v>
      </c>
      <c r="C50" s="85" t="s">
        <v>3643</v>
      </c>
      <c r="D50" s="132"/>
      <c r="E50" s="122"/>
      <c r="F50" s="46"/>
      <c r="G50" s="132"/>
      <c r="H50" s="108">
        <v>183</v>
      </c>
      <c r="I50" s="25" t="s">
        <v>394</v>
      </c>
      <c r="J50" s="330"/>
      <c r="K50" s="49"/>
      <c r="L50" s="50"/>
      <c r="M50" s="56" t="s">
        <v>397</v>
      </c>
      <c r="N50" s="57" t="s">
        <v>398</v>
      </c>
      <c r="O50" s="58">
        <v>1</v>
      </c>
      <c r="P50" s="47"/>
      <c r="R50" s="78"/>
      <c r="S50" s="55"/>
      <c r="T50" s="49"/>
      <c r="U50" s="59">
        <v>192</v>
      </c>
      <c r="V50" s="60"/>
    </row>
    <row r="51" spans="1:22" ht="16.5" customHeight="1" x14ac:dyDescent="0.2">
      <c r="A51" s="63">
        <v>1</v>
      </c>
      <c r="B51" s="63" t="s">
        <v>1000</v>
      </c>
      <c r="C51" s="87" t="s">
        <v>3644</v>
      </c>
      <c r="D51" s="132"/>
      <c r="E51" s="122"/>
      <c r="F51" s="46"/>
      <c r="G51" s="132"/>
      <c r="H51" s="122"/>
      <c r="I51" s="106"/>
      <c r="J51" s="65"/>
      <c r="K51" s="66"/>
      <c r="L51" s="67"/>
      <c r="M51" s="68"/>
      <c r="N51" s="69"/>
      <c r="O51" s="70"/>
      <c r="P51" s="47"/>
      <c r="R51" s="78"/>
      <c r="S51" s="331" t="s">
        <v>400</v>
      </c>
      <c r="T51" s="332"/>
      <c r="U51" s="71">
        <v>193</v>
      </c>
      <c r="V51" s="72"/>
    </row>
    <row r="52" spans="1:22" ht="16.5" customHeight="1" x14ac:dyDescent="0.2">
      <c r="A52" s="63">
        <v>1</v>
      </c>
      <c r="B52" s="63" t="s">
        <v>1001</v>
      </c>
      <c r="C52" s="87" t="s">
        <v>3645</v>
      </c>
      <c r="D52" s="132"/>
      <c r="E52" s="122"/>
      <c r="F52" s="46"/>
      <c r="G52" s="132"/>
      <c r="H52" s="122"/>
      <c r="I52" s="106"/>
      <c r="J52" s="73"/>
      <c r="K52" s="74"/>
      <c r="L52" s="75"/>
      <c r="M52" s="68" t="s">
        <v>397</v>
      </c>
      <c r="N52" s="69" t="s">
        <v>398</v>
      </c>
      <c r="O52" s="70">
        <v>1</v>
      </c>
      <c r="P52" s="47"/>
      <c r="R52" s="78"/>
      <c r="S52" s="333"/>
      <c r="T52" s="334"/>
      <c r="U52" s="71">
        <v>193</v>
      </c>
      <c r="V52" s="72"/>
    </row>
    <row r="53" spans="1:22" ht="16.5" customHeight="1" x14ac:dyDescent="0.2">
      <c r="A53" s="63">
        <v>1</v>
      </c>
      <c r="B53" s="63" t="s">
        <v>1002</v>
      </c>
      <c r="C53" s="87" t="s">
        <v>3646</v>
      </c>
      <c r="D53" s="132"/>
      <c r="E53" s="83"/>
      <c r="G53" s="132"/>
      <c r="H53" s="83"/>
      <c r="I53" s="106"/>
      <c r="J53" s="335" t="s">
        <v>399</v>
      </c>
      <c r="K53" s="66" t="s">
        <v>398</v>
      </c>
      <c r="L53" s="67">
        <v>0.7</v>
      </c>
      <c r="M53" s="68"/>
      <c r="N53" s="69"/>
      <c r="O53" s="70"/>
      <c r="P53" s="47"/>
      <c r="R53" s="78"/>
      <c r="S53" s="333"/>
      <c r="T53" s="334"/>
      <c r="U53" s="71">
        <v>134</v>
      </c>
      <c r="V53" s="72"/>
    </row>
    <row r="54" spans="1:22" ht="16.5" customHeight="1" x14ac:dyDescent="0.2">
      <c r="A54" s="63">
        <v>1</v>
      </c>
      <c r="B54" s="63" t="s">
        <v>1003</v>
      </c>
      <c r="C54" s="87" t="s">
        <v>3647</v>
      </c>
      <c r="D54" s="132"/>
      <c r="E54" s="83"/>
      <c r="G54" s="132"/>
      <c r="H54" s="83"/>
      <c r="I54" s="106"/>
      <c r="J54" s="336"/>
      <c r="K54" s="74"/>
      <c r="L54" s="75"/>
      <c r="M54" s="68" t="s">
        <v>397</v>
      </c>
      <c r="N54" s="69" t="s">
        <v>398</v>
      </c>
      <c r="O54" s="70">
        <v>1</v>
      </c>
      <c r="P54" s="47"/>
      <c r="R54" s="78"/>
      <c r="S54" s="76" t="s">
        <v>398</v>
      </c>
      <c r="T54" s="75">
        <v>0.7</v>
      </c>
      <c r="U54" s="71">
        <v>134</v>
      </c>
      <c r="V54" s="72"/>
    </row>
    <row r="55" spans="1:22" ht="16.5" customHeight="1" x14ac:dyDescent="0.2">
      <c r="A55" s="53">
        <v>1</v>
      </c>
      <c r="B55" s="53">
        <v>3571</v>
      </c>
      <c r="C55" s="85" t="s">
        <v>3648</v>
      </c>
      <c r="D55" s="132"/>
      <c r="E55" s="83"/>
      <c r="G55" s="132"/>
      <c r="H55" s="325" t="s">
        <v>512</v>
      </c>
      <c r="I55" s="326"/>
      <c r="J55" s="77"/>
      <c r="K55" s="61"/>
      <c r="L55" s="62"/>
      <c r="M55" s="56"/>
      <c r="N55" s="57"/>
      <c r="O55" s="58"/>
      <c r="P55" s="47"/>
      <c r="R55" s="78"/>
      <c r="S55" s="77"/>
      <c r="T55" s="61"/>
      <c r="U55" s="59">
        <v>398</v>
      </c>
      <c r="V55" s="60"/>
    </row>
    <row r="56" spans="1:22" ht="16.5" customHeight="1" x14ac:dyDescent="0.2">
      <c r="A56" s="53">
        <v>1</v>
      </c>
      <c r="B56" s="53">
        <v>3572</v>
      </c>
      <c r="C56" s="85" t="s">
        <v>3649</v>
      </c>
      <c r="D56" s="132"/>
      <c r="E56" s="83"/>
      <c r="G56" s="132"/>
      <c r="H56" s="327"/>
      <c r="I56" s="328"/>
      <c r="J56" s="55"/>
      <c r="K56" s="49"/>
      <c r="L56" s="50"/>
      <c r="M56" s="56" t="s">
        <v>397</v>
      </c>
      <c r="N56" s="57" t="s">
        <v>398</v>
      </c>
      <c r="O56" s="58">
        <v>1</v>
      </c>
      <c r="P56" s="47"/>
      <c r="R56" s="78"/>
      <c r="S56" s="47"/>
      <c r="U56" s="59">
        <v>398</v>
      </c>
      <c r="V56" s="60"/>
    </row>
    <row r="57" spans="1:22" ht="16.5" customHeight="1" x14ac:dyDescent="0.2">
      <c r="A57" s="53">
        <v>1</v>
      </c>
      <c r="B57" s="53">
        <v>3573</v>
      </c>
      <c r="C57" s="85" t="s">
        <v>3650</v>
      </c>
      <c r="D57" s="132"/>
      <c r="E57" s="83"/>
      <c r="G57" s="132"/>
      <c r="H57" s="327"/>
      <c r="I57" s="328"/>
      <c r="J57" s="329" t="s">
        <v>399</v>
      </c>
      <c r="K57" s="61" t="s">
        <v>398</v>
      </c>
      <c r="L57" s="62">
        <v>0.7</v>
      </c>
      <c r="M57" s="56"/>
      <c r="N57" s="57"/>
      <c r="O57" s="58"/>
      <c r="P57" s="47"/>
      <c r="R57" s="78"/>
      <c r="S57" s="47"/>
      <c r="U57" s="59">
        <v>279</v>
      </c>
      <c r="V57" s="60"/>
    </row>
    <row r="58" spans="1:22" ht="16.5" customHeight="1" x14ac:dyDescent="0.2">
      <c r="A58" s="53">
        <v>1</v>
      </c>
      <c r="B58" s="53">
        <v>3574</v>
      </c>
      <c r="C58" s="85" t="s">
        <v>3651</v>
      </c>
      <c r="D58" s="132"/>
      <c r="E58" s="83"/>
      <c r="G58" s="132"/>
      <c r="H58" s="108">
        <v>265</v>
      </c>
      <c r="I58" s="25" t="s">
        <v>394</v>
      </c>
      <c r="J58" s="330"/>
      <c r="K58" s="49"/>
      <c r="L58" s="50"/>
      <c r="M58" s="56" t="s">
        <v>397</v>
      </c>
      <c r="N58" s="57" t="s">
        <v>398</v>
      </c>
      <c r="O58" s="58">
        <v>1</v>
      </c>
      <c r="P58" s="47"/>
      <c r="R58" s="78"/>
      <c r="S58" s="55"/>
      <c r="T58" s="49"/>
      <c r="U58" s="59">
        <v>279</v>
      </c>
      <c r="V58" s="60"/>
    </row>
    <row r="59" spans="1:22" ht="16.5" customHeight="1" x14ac:dyDescent="0.2">
      <c r="A59" s="63">
        <v>1</v>
      </c>
      <c r="B59" s="63" t="s">
        <v>1004</v>
      </c>
      <c r="C59" s="87" t="s">
        <v>3652</v>
      </c>
      <c r="D59" s="132"/>
      <c r="E59" s="83"/>
      <c r="G59" s="132"/>
      <c r="H59" s="122"/>
      <c r="I59" s="106"/>
      <c r="J59" s="65"/>
      <c r="K59" s="66"/>
      <c r="L59" s="67"/>
      <c r="M59" s="68"/>
      <c r="N59" s="69"/>
      <c r="O59" s="70"/>
      <c r="P59" s="47"/>
      <c r="R59" s="78"/>
      <c r="S59" s="331" t="s">
        <v>400</v>
      </c>
      <c r="T59" s="332"/>
      <c r="U59" s="71">
        <v>279</v>
      </c>
      <c r="V59" s="72"/>
    </row>
    <row r="60" spans="1:22" ht="16.5" customHeight="1" x14ac:dyDescent="0.2">
      <c r="A60" s="63">
        <v>1</v>
      </c>
      <c r="B60" s="63" t="s">
        <v>1005</v>
      </c>
      <c r="C60" s="87" t="s">
        <v>3653</v>
      </c>
      <c r="D60" s="132"/>
      <c r="E60" s="83"/>
      <c r="G60" s="132"/>
      <c r="H60" s="122"/>
      <c r="I60" s="106"/>
      <c r="J60" s="73"/>
      <c r="K60" s="74"/>
      <c r="L60" s="75"/>
      <c r="M60" s="68" t="s">
        <v>397</v>
      </c>
      <c r="N60" s="69" t="s">
        <v>398</v>
      </c>
      <c r="O60" s="70">
        <v>1</v>
      </c>
      <c r="P60" s="47"/>
      <c r="R60" s="78"/>
      <c r="S60" s="333"/>
      <c r="T60" s="334"/>
      <c r="U60" s="71">
        <v>279</v>
      </c>
      <c r="V60" s="72"/>
    </row>
    <row r="61" spans="1:22" ht="16.5" customHeight="1" x14ac:dyDescent="0.2">
      <c r="A61" s="63">
        <v>1</v>
      </c>
      <c r="B61" s="63" t="s">
        <v>1006</v>
      </c>
      <c r="C61" s="87" t="s">
        <v>3654</v>
      </c>
      <c r="D61" s="132"/>
      <c r="E61" s="83"/>
      <c r="G61" s="132"/>
      <c r="H61" s="83"/>
      <c r="I61" s="106"/>
      <c r="J61" s="335" t="s">
        <v>399</v>
      </c>
      <c r="K61" s="66" t="s">
        <v>398</v>
      </c>
      <c r="L61" s="67">
        <v>0.7</v>
      </c>
      <c r="M61" s="68"/>
      <c r="N61" s="69"/>
      <c r="O61" s="70"/>
      <c r="P61" s="47"/>
      <c r="R61" s="78"/>
      <c r="S61" s="333"/>
      <c r="T61" s="334"/>
      <c r="U61" s="71">
        <v>195</v>
      </c>
      <c r="V61" s="72"/>
    </row>
    <row r="62" spans="1:22" ht="16.5" customHeight="1" x14ac:dyDescent="0.2">
      <c r="A62" s="63">
        <v>1</v>
      </c>
      <c r="B62" s="63" t="s">
        <v>1007</v>
      </c>
      <c r="C62" s="87" t="s">
        <v>3655</v>
      </c>
      <c r="D62" s="132"/>
      <c r="E62" s="83"/>
      <c r="G62" s="132"/>
      <c r="H62" s="83"/>
      <c r="I62" s="106"/>
      <c r="J62" s="336"/>
      <c r="K62" s="74"/>
      <c r="L62" s="75"/>
      <c r="M62" s="68" t="s">
        <v>397</v>
      </c>
      <c r="N62" s="69" t="s">
        <v>398</v>
      </c>
      <c r="O62" s="70">
        <v>1</v>
      </c>
      <c r="P62" s="47"/>
      <c r="R62" s="78"/>
      <c r="S62" s="76" t="s">
        <v>398</v>
      </c>
      <c r="T62" s="75">
        <v>0.7</v>
      </c>
      <c r="U62" s="71">
        <v>195</v>
      </c>
      <c r="V62" s="72"/>
    </row>
    <row r="63" spans="1:22" ht="16.5" customHeight="1" x14ac:dyDescent="0.2">
      <c r="A63" s="53">
        <v>1</v>
      </c>
      <c r="B63" s="53">
        <v>3575</v>
      </c>
      <c r="C63" s="85" t="s">
        <v>3656</v>
      </c>
      <c r="D63" s="132"/>
      <c r="E63" s="83"/>
      <c r="G63" s="132"/>
      <c r="H63" s="325" t="s">
        <v>513</v>
      </c>
      <c r="I63" s="326"/>
      <c r="J63" s="77"/>
      <c r="K63" s="61"/>
      <c r="L63" s="62"/>
      <c r="M63" s="56"/>
      <c r="N63" s="57"/>
      <c r="O63" s="58"/>
      <c r="P63" s="47"/>
      <c r="R63" s="78"/>
      <c r="S63" s="77"/>
      <c r="T63" s="61"/>
      <c r="U63" s="59">
        <v>525</v>
      </c>
      <c r="V63" s="60"/>
    </row>
    <row r="64" spans="1:22" ht="16.5" customHeight="1" x14ac:dyDescent="0.2">
      <c r="A64" s="53">
        <v>1</v>
      </c>
      <c r="B64" s="53">
        <v>3576</v>
      </c>
      <c r="C64" s="85" t="s">
        <v>3657</v>
      </c>
      <c r="D64" s="132"/>
      <c r="E64" s="83"/>
      <c r="G64" s="132"/>
      <c r="H64" s="327"/>
      <c r="I64" s="328"/>
      <c r="J64" s="55"/>
      <c r="K64" s="49"/>
      <c r="L64" s="50"/>
      <c r="M64" s="56" t="s">
        <v>397</v>
      </c>
      <c r="N64" s="57" t="s">
        <v>398</v>
      </c>
      <c r="O64" s="58">
        <v>1</v>
      </c>
      <c r="P64" s="47"/>
      <c r="R64" s="78"/>
      <c r="S64" s="47"/>
      <c r="U64" s="59">
        <v>525</v>
      </c>
      <c r="V64" s="60"/>
    </row>
    <row r="65" spans="1:22" ht="16.5" customHeight="1" x14ac:dyDescent="0.2">
      <c r="A65" s="53">
        <v>1</v>
      </c>
      <c r="B65" s="53">
        <v>3577</v>
      </c>
      <c r="C65" s="85" t="s">
        <v>3658</v>
      </c>
      <c r="D65" s="132"/>
      <c r="E65" s="83"/>
      <c r="G65" s="132"/>
      <c r="H65" s="327"/>
      <c r="I65" s="328"/>
      <c r="J65" s="329" t="s">
        <v>399</v>
      </c>
      <c r="K65" s="61" t="s">
        <v>398</v>
      </c>
      <c r="L65" s="62">
        <v>0.7</v>
      </c>
      <c r="M65" s="56"/>
      <c r="N65" s="57"/>
      <c r="O65" s="58"/>
      <c r="P65" s="47"/>
      <c r="R65" s="78"/>
      <c r="S65" s="47"/>
      <c r="U65" s="59">
        <v>368</v>
      </c>
      <c r="V65" s="60"/>
    </row>
    <row r="66" spans="1:22" ht="16.5" customHeight="1" x14ac:dyDescent="0.2">
      <c r="A66" s="53">
        <v>1</v>
      </c>
      <c r="B66" s="53">
        <v>3578</v>
      </c>
      <c r="C66" s="85" t="s">
        <v>3659</v>
      </c>
      <c r="D66" s="132"/>
      <c r="E66" s="83"/>
      <c r="G66" s="132"/>
      <c r="H66" s="108">
        <v>350</v>
      </c>
      <c r="I66" s="25" t="s">
        <v>394</v>
      </c>
      <c r="J66" s="330"/>
      <c r="K66" s="49"/>
      <c r="L66" s="50"/>
      <c r="M66" s="56" t="s">
        <v>397</v>
      </c>
      <c r="N66" s="57" t="s">
        <v>398</v>
      </c>
      <c r="O66" s="58">
        <v>1</v>
      </c>
      <c r="P66" s="47"/>
      <c r="R66" s="78"/>
      <c r="S66" s="55"/>
      <c r="T66" s="49"/>
      <c r="U66" s="59">
        <v>368</v>
      </c>
      <c r="V66" s="60"/>
    </row>
    <row r="67" spans="1:22" ht="16.5" customHeight="1" x14ac:dyDescent="0.2">
      <c r="A67" s="63">
        <v>1</v>
      </c>
      <c r="B67" s="63" t="s">
        <v>1008</v>
      </c>
      <c r="C67" s="87" t="s">
        <v>3660</v>
      </c>
      <c r="D67" s="132"/>
      <c r="E67" s="83"/>
      <c r="G67" s="132"/>
      <c r="H67" s="122"/>
      <c r="I67" s="106"/>
      <c r="J67" s="65"/>
      <c r="K67" s="66"/>
      <c r="L67" s="67"/>
      <c r="M67" s="68"/>
      <c r="N67" s="69"/>
      <c r="O67" s="70"/>
      <c r="P67" s="47"/>
      <c r="R67" s="78"/>
      <c r="S67" s="331" t="s">
        <v>400</v>
      </c>
      <c r="T67" s="332"/>
      <c r="U67" s="71">
        <v>368</v>
      </c>
      <c r="V67" s="72"/>
    </row>
    <row r="68" spans="1:22" ht="16.5" customHeight="1" x14ac:dyDescent="0.2">
      <c r="A68" s="63">
        <v>1</v>
      </c>
      <c r="B68" s="63" t="s">
        <v>1009</v>
      </c>
      <c r="C68" s="87" t="s">
        <v>3661</v>
      </c>
      <c r="D68" s="132"/>
      <c r="E68" s="83"/>
      <c r="G68" s="132"/>
      <c r="H68" s="122"/>
      <c r="I68" s="106"/>
      <c r="J68" s="73"/>
      <c r="K68" s="74"/>
      <c r="L68" s="75"/>
      <c r="M68" s="68" t="s">
        <v>397</v>
      </c>
      <c r="N68" s="69" t="s">
        <v>398</v>
      </c>
      <c r="O68" s="70">
        <v>1</v>
      </c>
      <c r="P68" s="47"/>
      <c r="R68" s="78"/>
      <c r="S68" s="333"/>
      <c r="T68" s="334"/>
      <c r="U68" s="71">
        <v>368</v>
      </c>
      <c r="V68" s="72"/>
    </row>
    <row r="69" spans="1:22" ht="16.5" customHeight="1" x14ac:dyDescent="0.2">
      <c r="A69" s="63">
        <v>1</v>
      </c>
      <c r="B69" s="63" t="s">
        <v>1010</v>
      </c>
      <c r="C69" s="87" t="s">
        <v>3662</v>
      </c>
      <c r="D69" s="132"/>
      <c r="E69" s="83"/>
      <c r="G69" s="132"/>
      <c r="H69" s="83"/>
      <c r="I69" s="106"/>
      <c r="J69" s="335" t="s">
        <v>399</v>
      </c>
      <c r="K69" s="66" t="s">
        <v>398</v>
      </c>
      <c r="L69" s="67">
        <v>0.7</v>
      </c>
      <c r="M69" s="68"/>
      <c r="N69" s="69"/>
      <c r="O69" s="70"/>
      <c r="P69" s="47"/>
      <c r="R69" s="78"/>
      <c r="S69" s="333"/>
      <c r="T69" s="334"/>
      <c r="U69" s="71">
        <v>258</v>
      </c>
      <c r="V69" s="72"/>
    </row>
    <row r="70" spans="1:22" ht="16.5" customHeight="1" x14ac:dyDescent="0.2">
      <c r="A70" s="63">
        <v>1</v>
      </c>
      <c r="B70" s="63" t="s">
        <v>1011</v>
      </c>
      <c r="C70" s="87" t="s">
        <v>3663</v>
      </c>
      <c r="D70" s="132"/>
      <c r="E70" s="83"/>
      <c r="G70" s="132"/>
      <c r="H70" s="83"/>
      <c r="I70" s="106"/>
      <c r="J70" s="336"/>
      <c r="K70" s="74"/>
      <c r="L70" s="75"/>
      <c r="M70" s="68" t="s">
        <v>397</v>
      </c>
      <c r="N70" s="69" t="s">
        <v>398</v>
      </c>
      <c r="O70" s="70">
        <v>1</v>
      </c>
      <c r="P70" s="47"/>
      <c r="R70" s="78"/>
      <c r="S70" s="76" t="s">
        <v>398</v>
      </c>
      <c r="T70" s="75">
        <v>0.7</v>
      </c>
      <c r="U70" s="71">
        <v>258</v>
      </c>
      <c r="V70" s="72"/>
    </row>
    <row r="71" spans="1:22" ht="16.5" customHeight="1" x14ac:dyDescent="0.2">
      <c r="A71" s="53">
        <v>1</v>
      </c>
      <c r="B71" s="53">
        <v>3579</v>
      </c>
      <c r="C71" s="85" t="s">
        <v>3664</v>
      </c>
      <c r="D71" s="132"/>
      <c r="E71" s="83"/>
      <c r="G71" s="132"/>
      <c r="H71" s="325" t="s">
        <v>514</v>
      </c>
      <c r="I71" s="326"/>
      <c r="J71" s="77"/>
      <c r="K71" s="61"/>
      <c r="L71" s="62"/>
      <c r="M71" s="56"/>
      <c r="N71" s="57"/>
      <c r="O71" s="58"/>
      <c r="P71" s="47"/>
      <c r="R71" s="78"/>
      <c r="S71" s="77"/>
      <c r="T71" s="61"/>
      <c r="U71" s="59">
        <v>650</v>
      </c>
      <c r="V71" s="60"/>
    </row>
    <row r="72" spans="1:22" ht="16.5" customHeight="1" x14ac:dyDescent="0.2">
      <c r="A72" s="53">
        <v>1</v>
      </c>
      <c r="B72" s="53">
        <v>3580</v>
      </c>
      <c r="C72" s="85" t="s">
        <v>3665</v>
      </c>
      <c r="D72" s="132"/>
      <c r="E72" s="83"/>
      <c r="G72" s="132"/>
      <c r="H72" s="327"/>
      <c r="I72" s="328"/>
      <c r="J72" s="55"/>
      <c r="K72" s="49"/>
      <c r="L72" s="50"/>
      <c r="M72" s="56" t="s">
        <v>397</v>
      </c>
      <c r="N72" s="57" t="s">
        <v>398</v>
      </c>
      <c r="O72" s="58">
        <v>1</v>
      </c>
      <c r="P72" s="47"/>
      <c r="R72" s="78"/>
      <c r="S72" s="47"/>
      <c r="U72" s="59">
        <v>650</v>
      </c>
      <c r="V72" s="60"/>
    </row>
    <row r="73" spans="1:22" ht="16.5" customHeight="1" x14ac:dyDescent="0.2">
      <c r="A73" s="53">
        <v>1</v>
      </c>
      <c r="B73" s="53">
        <v>3581</v>
      </c>
      <c r="C73" s="85" t="s">
        <v>3666</v>
      </c>
      <c r="D73" s="132"/>
      <c r="E73" s="83"/>
      <c r="G73" s="132"/>
      <c r="H73" s="327"/>
      <c r="I73" s="328"/>
      <c r="J73" s="329" t="s">
        <v>399</v>
      </c>
      <c r="K73" s="61" t="s">
        <v>398</v>
      </c>
      <c r="L73" s="62">
        <v>0.7</v>
      </c>
      <c r="M73" s="56"/>
      <c r="N73" s="57"/>
      <c r="O73" s="58"/>
      <c r="P73" s="47"/>
      <c r="R73" s="78"/>
      <c r="S73" s="47"/>
      <c r="U73" s="59">
        <v>455</v>
      </c>
      <c r="V73" s="60"/>
    </row>
    <row r="74" spans="1:22" ht="16.5" customHeight="1" x14ac:dyDescent="0.2">
      <c r="A74" s="53">
        <v>1</v>
      </c>
      <c r="B74" s="53">
        <v>3582</v>
      </c>
      <c r="C74" s="85" t="s">
        <v>3667</v>
      </c>
      <c r="D74" s="132"/>
      <c r="E74" s="83"/>
      <c r="G74" s="132"/>
      <c r="H74" s="108">
        <v>433</v>
      </c>
      <c r="I74" s="25" t="s">
        <v>394</v>
      </c>
      <c r="J74" s="330"/>
      <c r="K74" s="49"/>
      <c r="L74" s="50"/>
      <c r="M74" s="56" t="s">
        <v>397</v>
      </c>
      <c r="N74" s="57" t="s">
        <v>398</v>
      </c>
      <c r="O74" s="58">
        <v>1</v>
      </c>
      <c r="P74" s="47"/>
      <c r="R74" s="78"/>
      <c r="S74" s="55"/>
      <c r="T74" s="49"/>
      <c r="U74" s="59">
        <v>455</v>
      </c>
      <c r="V74" s="60"/>
    </row>
    <row r="75" spans="1:22" ht="16.5" customHeight="1" x14ac:dyDescent="0.2">
      <c r="A75" s="63">
        <v>1</v>
      </c>
      <c r="B75" s="63" t="s">
        <v>1012</v>
      </c>
      <c r="C75" s="87" t="s">
        <v>3668</v>
      </c>
      <c r="D75" s="132"/>
      <c r="E75" s="83"/>
      <c r="G75" s="132"/>
      <c r="H75" s="122"/>
      <c r="I75" s="106"/>
      <c r="J75" s="65"/>
      <c r="K75" s="66"/>
      <c r="L75" s="67"/>
      <c r="M75" s="68"/>
      <c r="N75" s="69"/>
      <c r="O75" s="70"/>
      <c r="P75" s="47"/>
      <c r="R75" s="78"/>
      <c r="S75" s="331" t="s">
        <v>400</v>
      </c>
      <c r="T75" s="332"/>
      <c r="U75" s="71">
        <v>455</v>
      </c>
      <c r="V75" s="72"/>
    </row>
    <row r="76" spans="1:22" ht="16.5" customHeight="1" x14ac:dyDescent="0.2">
      <c r="A76" s="63">
        <v>1</v>
      </c>
      <c r="B76" s="63" t="s">
        <v>1013</v>
      </c>
      <c r="C76" s="87" t="s">
        <v>3669</v>
      </c>
      <c r="D76" s="132"/>
      <c r="E76" s="83"/>
      <c r="G76" s="132"/>
      <c r="H76" s="122"/>
      <c r="I76" s="106"/>
      <c r="J76" s="73"/>
      <c r="K76" s="74"/>
      <c r="L76" s="75"/>
      <c r="M76" s="68" t="s">
        <v>397</v>
      </c>
      <c r="N76" s="69" t="s">
        <v>398</v>
      </c>
      <c r="O76" s="70">
        <v>1</v>
      </c>
      <c r="P76" s="47"/>
      <c r="R76" s="78"/>
      <c r="S76" s="333"/>
      <c r="T76" s="334"/>
      <c r="U76" s="71">
        <v>455</v>
      </c>
      <c r="V76" s="72"/>
    </row>
    <row r="77" spans="1:22" ht="16.5" customHeight="1" x14ac:dyDescent="0.2">
      <c r="A77" s="63">
        <v>1</v>
      </c>
      <c r="B77" s="63" t="s">
        <v>1014</v>
      </c>
      <c r="C77" s="87" t="s">
        <v>3670</v>
      </c>
      <c r="D77" s="132"/>
      <c r="E77" s="83"/>
      <c r="G77" s="132"/>
      <c r="H77" s="83"/>
      <c r="I77" s="106"/>
      <c r="J77" s="335" t="s">
        <v>399</v>
      </c>
      <c r="K77" s="66" t="s">
        <v>398</v>
      </c>
      <c r="L77" s="67">
        <v>0.7</v>
      </c>
      <c r="M77" s="68"/>
      <c r="N77" s="69"/>
      <c r="O77" s="175"/>
      <c r="P77" s="47"/>
      <c r="R77" s="78"/>
      <c r="S77" s="333"/>
      <c r="T77" s="334"/>
      <c r="U77" s="71">
        <v>319</v>
      </c>
      <c r="V77" s="72"/>
    </row>
    <row r="78" spans="1:22" ht="16.5" customHeight="1" x14ac:dyDescent="0.2">
      <c r="A78" s="63">
        <v>1</v>
      </c>
      <c r="B78" s="63" t="s">
        <v>1015</v>
      </c>
      <c r="C78" s="87" t="s">
        <v>3671</v>
      </c>
      <c r="D78" s="134"/>
      <c r="E78" s="124"/>
      <c r="F78" s="135"/>
      <c r="G78" s="134"/>
      <c r="H78" s="124"/>
      <c r="I78" s="113"/>
      <c r="J78" s="336"/>
      <c r="K78" s="74"/>
      <c r="L78" s="75"/>
      <c r="M78" s="68" t="s">
        <v>397</v>
      </c>
      <c r="N78" s="69" t="s">
        <v>398</v>
      </c>
      <c r="O78" s="175">
        <v>1</v>
      </c>
      <c r="P78" s="55"/>
      <c r="Q78" s="50"/>
      <c r="R78" s="125"/>
      <c r="S78" s="76" t="s">
        <v>398</v>
      </c>
      <c r="T78" s="75">
        <v>0.7</v>
      </c>
      <c r="U78" s="71">
        <v>319</v>
      </c>
      <c r="V78" s="79"/>
    </row>
    <row r="79" spans="1:22" ht="16.5" customHeight="1" x14ac:dyDescent="0.2">
      <c r="A79" s="53">
        <v>1</v>
      </c>
      <c r="B79" s="53">
        <v>3583</v>
      </c>
      <c r="C79" s="85" t="s">
        <v>3672</v>
      </c>
      <c r="D79" s="350" t="s">
        <v>471</v>
      </c>
      <c r="E79" s="325" t="s">
        <v>753</v>
      </c>
      <c r="F79" s="326"/>
      <c r="G79" s="350" t="s">
        <v>473</v>
      </c>
      <c r="H79" s="325" t="s">
        <v>474</v>
      </c>
      <c r="I79" s="326"/>
      <c r="J79" s="77"/>
      <c r="K79" s="61"/>
      <c r="L79" s="62"/>
      <c r="M79" s="56"/>
      <c r="N79" s="57"/>
      <c r="O79" s="58"/>
      <c r="P79" s="115" t="s">
        <v>455</v>
      </c>
      <c r="Q79" s="62"/>
      <c r="R79" s="116"/>
      <c r="S79" s="77"/>
      <c r="T79" s="61"/>
      <c r="U79" s="59">
        <v>123</v>
      </c>
      <c r="V79" s="130" t="s">
        <v>396</v>
      </c>
    </row>
    <row r="80" spans="1:22" ht="16.5" customHeight="1" x14ac:dyDescent="0.2">
      <c r="A80" s="53">
        <v>1</v>
      </c>
      <c r="B80" s="53">
        <v>3584</v>
      </c>
      <c r="C80" s="85" t="s">
        <v>3673</v>
      </c>
      <c r="D80" s="351"/>
      <c r="E80" s="327"/>
      <c r="F80" s="328"/>
      <c r="G80" s="351"/>
      <c r="H80" s="327"/>
      <c r="I80" s="328"/>
      <c r="J80" s="55"/>
      <c r="K80" s="49"/>
      <c r="L80" s="50"/>
      <c r="M80" s="56" t="s">
        <v>397</v>
      </c>
      <c r="N80" s="57" t="s">
        <v>398</v>
      </c>
      <c r="O80" s="58">
        <v>1</v>
      </c>
      <c r="P80" s="47" t="s">
        <v>398</v>
      </c>
      <c r="Q80" s="26">
        <v>0.5</v>
      </c>
      <c r="R80" s="345" t="s">
        <v>423</v>
      </c>
      <c r="S80" s="47"/>
      <c r="U80" s="59">
        <v>123</v>
      </c>
      <c r="V80" s="60"/>
    </row>
    <row r="81" spans="1:22" ht="16.5" customHeight="1" x14ac:dyDescent="0.2">
      <c r="A81" s="53">
        <v>1</v>
      </c>
      <c r="B81" s="53">
        <v>3585</v>
      </c>
      <c r="C81" s="85" t="s">
        <v>3674</v>
      </c>
      <c r="D81" s="351"/>
      <c r="E81" s="327"/>
      <c r="F81" s="328"/>
      <c r="G81" s="351"/>
      <c r="H81" s="327"/>
      <c r="I81" s="328"/>
      <c r="J81" s="329" t="s">
        <v>399</v>
      </c>
      <c r="K81" s="61" t="s">
        <v>398</v>
      </c>
      <c r="L81" s="62">
        <v>0.7</v>
      </c>
      <c r="M81" s="56"/>
      <c r="N81" s="57"/>
      <c r="O81" s="58"/>
      <c r="P81" s="47"/>
      <c r="R81" s="345"/>
      <c r="S81" s="47"/>
      <c r="U81" s="59">
        <v>86</v>
      </c>
      <c r="V81" s="60"/>
    </row>
    <row r="82" spans="1:22" ht="16.5" customHeight="1" x14ac:dyDescent="0.2">
      <c r="A82" s="53">
        <v>1</v>
      </c>
      <c r="B82" s="53">
        <v>3586</v>
      </c>
      <c r="C82" s="85" t="s">
        <v>3675</v>
      </c>
      <c r="D82" s="351"/>
      <c r="E82" s="122"/>
      <c r="F82" s="46"/>
      <c r="G82" s="351"/>
      <c r="H82" s="108">
        <v>82</v>
      </c>
      <c r="I82" s="25" t="s">
        <v>394</v>
      </c>
      <c r="J82" s="330"/>
      <c r="K82" s="49"/>
      <c r="L82" s="50"/>
      <c r="M82" s="56" t="s">
        <v>397</v>
      </c>
      <c r="N82" s="57" t="s">
        <v>398</v>
      </c>
      <c r="O82" s="58">
        <v>1</v>
      </c>
      <c r="P82" s="47"/>
      <c r="R82" s="78"/>
      <c r="S82" s="55"/>
      <c r="T82" s="49"/>
      <c r="U82" s="59">
        <v>86</v>
      </c>
      <c r="V82" s="60"/>
    </row>
    <row r="83" spans="1:22" ht="16.5" customHeight="1" x14ac:dyDescent="0.2">
      <c r="A83" s="63">
        <v>1</v>
      </c>
      <c r="B83" s="63" t="s">
        <v>1016</v>
      </c>
      <c r="C83" s="87" t="s">
        <v>3676</v>
      </c>
      <c r="D83" s="351"/>
      <c r="E83" s="122"/>
      <c r="F83" s="46"/>
      <c r="G83" s="351"/>
      <c r="H83" s="122"/>
      <c r="I83" s="106"/>
      <c r="J83" s="65"/>
      <c r="K83" s="66"/>
      <c r="L83" s="67"/>
      <c r="M83" s="68"/>
      <c r="N83" s="69"/>
      <c r="O83" s="70"/>
      <c r="P83" s="47"/>
      <c r="R83" s="78"/>
      <c r="S83" s="331" t="s">
        <v>400</v>
      </c>
      <c r="T83" s="332"/>
      <c r="U83" s="71">
        <v>86</v>
      </c>
      <c r="V83" s="72"/>
    </row>
    <row r="84" spans="1:22" ht="16.5" customHeight="1" x14ac:dyDescent="0.2">
      <c r="A84" s="63">
        <v>1</v>
      </c>
      <c r="B84" s="63" t="s">
        <v>1017</v>
      </c>
      <c r="C84" s="87" t="s">
        <v>3677</v>
      </c>
      <c r="D84" s="351"/>
      <c r="E84" s="122"/>
      <c r="F84" s="46"/>
      <c r="G84" s="351"/>
      <c r="H84" s="122"/>
      <c r="I84" s="106"/>
      <c r="J84" s="73"/>
      <c r="K84" s="74"/>
      <c r="L84" s="75"/>
      <c r="M84" s="68" t="s">
        <v>397</v>
      </c>
      <c r="N84" s="69" t="s">
        <v>398</v>
      </c>
      <c r="O84" s="70">
        <v>1</v>
      </c>
      <c r="P84" s="47"/>
      <c r="R84" s="78"/>
      <c r="S84" s="333"/>
      <c r="T84" s="334"/>
      <c r="U84" s="71">
        <v>86</v>
      </c>
      <c r="V84" s="72"/>
    </row>
    <row r="85" spans="1:22" ht="16.5" customHeight="1" x14ac:dyDescent="0.2">
      <c r="A85" s="63">
        <v>1</v>
      </c>
      <c r="B85" s="63" t="s">
        <v>1018</v>
      </c>
      <c r="C85" s="87" t="s">
        <v>3678</v>
      </c>
      <c r="D85" s="351"/>
      <c r="E85" s="83"/>
      <c r="G85" s="351"/>
      <c r="H85" s="83"/>
      <c r="I85" s="106"/>
      <c r="J85" s="335" t="s">
        <v>399</v>
      </c>
      <c r="K85" s="66" t="s">
        <v>398</v>
      </c>
      <c r="L85" s="67">
        <v>0.7</v>
      </c>
      <c r="M85" s="68"/>
      <c r="N85" s="69"/>
      <c r="O85" s="70"/>
      <c r="P85" s="47"/>
      <c r="R85" s="78"/>
      <c r="S85" s="333"/>
      <c r="T85" s="334"/>
      <c r="U85" s="71">
        <v>60</v>
      </c>
      <c r="V85" s="72"/>
    </row>
    <row r="86" spans="1:22" ht="16.5" customHeight="1" x14ac:dyDescent="0.2">
      <c r="A86" s="63">
        <v>1</v>
      </c>
      <c r="B86" s="63" t="s">
        <v>1019</v>
      </c>
      <c r="C86" s="87" t="s">
        <v>3679</v>
      </c>
      <c r="D86" s="351"/>
      <c r="E86" s="83"/>
      <c r="G86" s="351"/>
      <c r="H86" s="83"/>
      <c r="I86" s="106"/>
      <c r="J86" s="336"/>
      <c r="K86" s="74"/>
      <c r="L86" s="75"/>
      <c r="M86" s="68" t="s">
        <v>397</v>
      </c>
      <c r="N86" s="69" t="s">
        <v>398</v>
      </c>
      <c r="O86" s="70">
        <v>1</v>
      </c>
      <c r="P86" s="47"/>
      <c r="R86" s="78"/>
      <c r="S86" s="76" t="s">
        <v>398</v>
      </c>
      <c r="T86" s="75">
        <v>0.7</v>
      </c>
      <c r="U86" s="71">
        <v>60</v>
      </c>
      <c r="V86" s="72"/>
    </row>
    <row r="87" spans="1:22" ht="16.5" customHeight="1" x14ac:dyDescent="0.2">
      <c r="A87" s="53">
        <v>1</v>
      </c>
      <c r="B87" s="53">
        <v>3587</v>
      </c>
      <c r="C87" s="85" t="s">
        <v>3680</v>
      </c>
      <c r="D87" s="132"/>
      <c r="E87" s="83"/>
      <c r="G87" s="132"/>
      <c r="H87" s="325" t="s">
        <v>512</v>
      </c>
      <c r="I87" s="326"/>
      <c r="J87" s="77"/>
      <c r="K87" s="61"/>
      <c r="L87" s="62"/>
      <c r="M87" s="56"/>
      <c r="N87" s="57"/>
      <c r="O87" s="58"/>
      <c r="P87" s="47"/>
      <c r="R87" s="78"/>
      <c r="S87" s="77"/>
      <c r="T87" s="61"/>
      <c r="U87" s="59">
        <v>251</v>
      </c>
      <c r="V87" s="60"/>
    </row>
    <row r="88" spans="1:22" ht="16.5" customHeight="1" x14ac:dyDescent="0.2">
      <c r="A88" s="53">
        <v>1</v>
      </c>
      <c r="B88" s="53">
        <v>3588</v>
      </c>
      <c r="C88" s="85" t="s">
        <v>3681</v>
      </c>
      <c r="D88" s="132"/>
      <c r="E88" s="83"/>
      <c r="G88" s="132"/>
      <c r="H88" s="327"/>
      <c r="I88" s="328"/>
      <c r="J88" s="55"/>
      <c r="K88" s="49"/>
      <c r="L88" s="50"/>
      <c r="M88" s="56" t="s">
        <v>397</v>
      </c>
      <c r="N88" s="57" t="s">
        <v>398</v>
      </c>
      <c r="O88" s="58">
        <v>1</v>
      </c>
      <c r="P88" s="47"/>
      <c r="R88" s="78"/>
      <c r="S88" s="47"/>
      <c r="U88" s="59">
        <v>251</v>
      </c>
      <c r="V88" s="60"/>
    </row>
    <row r="89" spans="1:22" ht="16.5" customHeight="1" x14ac:dyDescent="0.2">
      <c r="A89" s="53">
        <v>1</v>
      </c>
      <c r="B89" s="53">
        <v>3589</v>
      </c>
      <c r="C89" s="85" t="s">
        <v>3682</v>
      </c>
      <c r="D89" s="132"/>
      <c r="E89" s="83"/>
      <c r="G89" s="132"/>
      <c r="H89" s="327"/>
      <c r="I89" s="328"/>
      <c r="J89" s="329" t="s">
        <v>399</v>
      </c>
      <c r="K89" s="61" t="s">
        <v>398</v>
      </c>
      <c r="L89" s="62">
        <v>0.7</v>
      </c>
      <c r="M89" s="56"/>
      <c r="N89" s="57"/>
      <c r="O89" s="58"/>
      <c r="P89" s="47"/>
      <c r="R89" s="78"/>
      <c r="S89" s="47"/>
      <c r="U89" s="59">
        <v>176</v>
      </c>
      <c r="V89" s="60"/>
    </row>
    <row r="90" spans="1:22" ht="16.5" customHeight="1" x14ac:dyDescent="0.2">
      <c r="A90" s="53">
        <v>1</v>
      </c>
      <c r="B90" s="53">
        <v>3590</v>
      </c>
      <c r="C90" s="85" t="s">
        <v>3683</v>
      </c>
      <c r="D90" s="132"/>
      <c r="E90" s="83"/>
      <c r="G90" s="132"/>
      <c r="H90" s="108">
        <v>167</v>
      </c>
      <c r="I90" s="25" t="s">
        <v>394</v>
      </c>
      <c r="J90" s="330"/>
      <c r="K90" s="49"/>
      <c r="L90" s="50"/>
      <c r="M90" s="56" t="s">
        <v>397</v>
      </c>
      <c r="N90" s="57" t="s">
        <v>398</v>
      </c>
      <c r="O90" s="58">
        <v>1</v>
      </c>
      <c r="P90" s="47"/>
      <c r="R90" s="78"/>
      <c r="S90" s="55"/>
      <c r="T90" s="49"/>
      <c r="U90" s="59">
        <v>176</v>
      </c>
      <c r="V90" s="60"/>
    </row>
    <row r="91" spans="1:22" ht="16.5" customHeight="1" x14ac:dyDescent="0.2">
      <c r="A91" s="63">
        <v>1</v>
      </c>
      <c r="B91" s="63" t="s">
        <v>1020</v>
      </c>
      <c r="C91" s="87" t="s">
        <v>3684</v>
      </c>
      <c r="D91" s="132"/>
      <c r="E91" s="83"/>
      <c r="G91" s="132"/>
      <c r="H91" s="122"/>
      <c r="I91" s="106"/>
      <c r="J91" s="65"/>
      <c r="K91" s="66"/>
      <c r="L91" s="67"/>
      <c r="M91" s="68"/>
      <c r="N91" s="69"/>
      <c r="O91" s="70"/>
      <c r="P91" s="47"/>
      <c r="R91" s="78"/>
      <c r="S91" s="331" t="s">
        <v>400</v>
      </c>
      <c r="T91" s="332"/>
      <c r="U91" s="71">
        <v>176</v>
      </c>
      <c r="V91" s="72"/>
    </row>
    <row r="92" spans="1:22" ht="16.5" customHeight="1" x14ac:dyDescent="0.2">
      <c r="A92" s="63">
        <v>1</v>
      </c>
      <c r="B92" s="63" t="s">
        <v>1021</v>
      </c>
      <c r="C92" s="87" t="s">
        <v>3685</v>
      </c>
      <c r="D92" s="132"/>
      <c r="E92" s="83"/>
      <c r="G92" s="132"/>
      <c r="H92" s="122"/>
      <c r="I92" s="106"/>
      <c r="J92" s="73"/>
      <c r="K92" s="74"/>
      <c r="L92" s="75"/>
      <c r="M92" s="68" t="s">
        <v>397</v>
      </c>
      <c r="N92" s="69" t="s">
        <v>398</v>
      </c>
      <c r="O92" s="70">
        <v>1</v>
      </c>
      <c r="P92" s="47"/>
      <c r="R92" s="78"/>
      <c r="S92" s="333"/>
      <c r="T92" s="334"/>
      <c r="U92" s="71">
        <v>176</v>
      </c>
      <c r="V92" s="72"/>
    </row>
    <row r="93" spans="1:22" ht="16.5" customHeight="1" x14ac:dyDescent="0.2">
      <c r="A93" s="63">
        <v>1</v>
      </c>
      <c r="B93" s="63" t="s">
        <v>1022</v>
      </c>
      <c r="C93" s="87" t="s">
        <v>3686</v>
      </c>
      <c r="D93" s="132"/>
      <c r="E93" s="83"/>
      <c r="G93" s="132"/>
      <c r="H93" s="83"/>
      <c r="I93" s="106"/>
      <c r="J93" s="335" t="s">
        <v>399</v>
      </c>
      <c r="K93" s="66" t="s">
        <v>398</v>
      </c>
      <c r="L93" s="67">
        <v>0.7</v>
      </c>
      <c r="M93" s="68"/>
      <c r="N93" s="69"/>
      <c r="O93" s="70"/>
      <c r="P93" s="47"/>
      <c r="R93" s="78"/>
      <c r="S93" s="333"/>
      <c r="T93" s="334"/>
      <c r="U93" s="71">
        <v>123</v>
      </c>
      <c r="V93" s="72"/>
    </row>
    <row r="94" spans="1:22" ht="16.5" customHeight="1" x14ac:dyDescent="0.2">
      <c r="A94" s="63">
        <v>1</v>
      </c>
      <c r="B94" s="63" t="s">
        <v>1023</v>
      </c>
      <c r="C94" s="87" t="s">
        <v>3687</v>
      </c>
      <c r="D94" s="132"/>
      <c r="E94" s="83"/>
      <c r="G94" s="132"/>
      <c r="H94" s="124"/>
      <c r="I94" s="113"/>
      <c r="J94" s="336"/>
      <c r="K94" s="74"/>
      <c r="L94" s="75"/>
      <c r="M94" s="68" t="s">
        <v>397</v>
      </c>
      <c r="N94" s="69" t="s">
        <v>398</v>
      </c>
      <c r="O94" s="70">
        <v>1</v>
      </c>
      <c r="P94" s="47"/>
      <c r="R94" s="78"/>
      <c r="S94" s="76" t="s">
        <v>398</v>
      </c>
      <c r="T94" s="75">
        <v>0.7</v>
      </c>
      <c r="U94" s="71">
        <v>123</v>
      </c>
      <c r="V94" s="72"/>
    </row>
    <row r="95" spans="1:22" ht="16.5" customHeight="1" x14ac:dyDescent="0.2">
      <c r="A95" s="44">
        <v>1</v>
      </c>
      <c r="B95" s="44">
        <v>3591</v>
      </c>
      <c r="C95" s="45" t="s">
        <v>3688</v>
      </c>
      <c r="D95" s="137"/>
      <c r="E95" s="83"/>
      <c r="G95" s="137"/>
      <c r="H95" s="327" t="s">
        <v>513</v>
      </c>
      <c r="I95" s="328"/>
      <c r="J95" s="47"/>
      <c r="M95" s="48"/>
      <c r="N95" s="49"/>
      <c r="O95" s="50"/>
      <c r="P95" s="47"/>
      <c r="R95" s="78"/>
      <c r="S95" s="47"/>
      <c r="U95" s="51">
        <v>375</v>
      </c>
      <c r="V95" s="60"/>
    </row>
    <row r="96" spans="1:22" ht="16.5" customHeight="1" x14ac:dyDescent="0.2">
      <c r="A96" s="53">
        <v>1</v>
      </c>
      <c r="B96" s="53">
        <v>3592</v>
      </c>
      <c r="C96" s="85" t="s">
        <v>3689</v>
      </c>
      <c r="D96" s="137"/>
      <c r="E96" s="83"/>
      <c r="G96" s="137"/>
      <c r="H96" s="327"/>
      <c r="I96" s="328"/>
      <c r="J96" s="55"/>
      <c r="K96" s="49"/>
      <c r="L96" s="50"/>
      <c r="M96" s="56" t="s">
        <v>397</v>
      </c>
      <c r="N96" s="57" t="s">
        <v>398</v>
      </c>
      <c r="O96" s="58">
        <v>1</v>
      </c>
      <c r="P96" s="47"/>
      <c r="R96" s="78"/>
      <c r="S96" s="47"/>
      <c r="U96" s="59">
        <v>375</v>
      </c>
      <c r="V96" s="60"/>
    </row>
    <row r="97" spans="1:22" ht="16.5" customHeight="1" x14ac:dyDescent="0.2">
      <c r="A97" s="53">
        <v>1</v>
      </c>
      <c r="B97" s="53">
        <v>3593</v>
      </c>
      <c r="C97" s="85" t="s">
        <v>3690</v>
      </c>
      <c r="D97" s="137"/>
      <c r="E97" s="83"/>
      <c r="G97" s="137"/>
      <c r="H97" s="327"/>
      <c r="I97" s="328"/>
      <c r="J97" s="329" t="s">
        <v>399</v>
      </c>
      <c r="K97" s="61" t="s">
        <v>398</v>
      </c>
      <c r="L97" s="62">
        <v>0.7</v>
      </c>
      <c r="M97" s="56"/>
      <c r="N97" s="57"/>
      <c r="O97" s="58"/>
      <c r="P97" s="47"/>
      <c r="R97" s="78"/>
      <c r="S97" s="47"/>
      <c r="U97" s="59">
        <v>263</v>
      </c>
      <c r="V97" s="60"/>
    </row>
    <row r="98" spans="1:22" ht="16.5" customHeight="1" x14ac:dyDescent="0.2">
      <c r="A98" s="53">
        <v>1</v>
      </c>
      <c r="B98" s="53">
        <v>3594</v>
      </c>
      <c r="C98" s="85" t="s">
        <v>3691</v>
      </c>
      <c r="D98" s="137"/>
      <c r="E98" s="83"/>
      <c r="G98" s="137"/>
      <c r="H98" s="108">
        <v>250</v>
      </c>
      <c r="I98" s="25" t="s">
        <v>394</v>
      </c>
      <c r="J98" s="330"/>
      <c r="K98" s="49"/>
      <c r="L98" s="50"/>
      <c r="M98" s="56" t="s">
        <v>397</v>
      </c>
      <c r="N98" s="57" t="s">
        <v>398</v>
      </c>
      <c r="O98" s="58">
        <v>1</v>
      </c>
      <c r="P98" s="47"/>
      <c r="R98" s="78"/>
      <c r="S98" s="55"/>
      <c r="T98" s="49"/>
      <c r="U98" s="59">
        <v>263</v>
      </c>
      <c r="V98" s="60"/>
    </row>
    <row r="99" spans="1:22" ht="16.5" customHeight="1" x14ac:dyDescent="0.2">
      <c r="A99" s="63">
        <v>1</v>
      </c>
      <c r="B99" s="63" t="s">
        <v>1024</v>
      </c>
      <c r="C99" s="87" t="s">
        <v>3692</v>
      </c>
      <c r="D99" s="137"/>
      <c r="E99" s="83"/>
      <c r="G99" s="137"/>
      <c r="H99" s="122"/>
      <c r="I99" s="106"/>
      <c r="J99" s="65"/>
      <c r="K99" s="66"/>
      <c r="L99" s="67"/>
      <c r="M99" s="68"/>
      <c r="N99" s="69"/>
      <c r="O99" s="70"/>
      <c r="P99" s="47"/>
      <c r="R99" s="78"/>
      <c r="S99" s="331" t="s">
        <v>400</v>
      </c>
      <c r="T99" s="332"/>
      <c r="U99" s="71">
        <v>263</v>
      </c>
      <c r="V99" s="72"/>
    </row>
    <row r="100" spans="1:22" ht="16.5" customHeight="1" x14ac:dyDescent="0.2">
      <c r="A100" s="63">
        <v>1</v>
      </c>
      <c r="B100" s="63" t="s">
        <v>1025</v>
      </c>
      <c r="C100" s="87" t="s">
        <v>3693</v>
      </c>
      <c r="D100" s="137"/>
      <c r="E100" s="83"/>
      <c r="G100" s="137"/>
      <c r="H100" s="122"/>
      <c r="I100" s="106"/>
      <c r="J100" s="73"/>
      <c r="K100" s="74"/>
      <c r="L100" s="75"/>
      <c r="M100" s="68" t="s">
        <v>397</v>
      </c>
      <c r="N100" s="69" t="s">
        <v>398</v>
      </c>
      <c r="O100" s="70">
        <v>1</v>
      </c>
      <c r="P100" s="47"/>
      <c r="R100" s="78"/>
      <c r="S100" s="333"/>
      <c r="T100" s="334"/>
      <c r="U100" s="71">
        <v>263</v>
      </c>
      <c r="V100" s="72"/>
    </row>
    <row r="101" spans="1:22" ht="16.5" customHeight="1" x14ac:dyDescent="0.2">
      <c r="A101" s="63">
        <v>1</v>
      </c>
      <c r="B101" s="63" t="s">
        <v>1026</v>
      </c>
      <c r="C101" s="87" t="s">
        <v>3694</v>
      </c>
      <c r="D101" s="137"/>
      <c r="E101" s="83"/>
      <c r="G101" s="137"/>
      <c r="H101" s="83"/>
      <c r="I101" s="106"/>
      <c r="J101" s="335" t="s">
        <v>399</v>
      </c>
      <c r="K101" s="66" t="s">
        <v>398</v>
      </c>
      <c r="L101" s="67">
        <v>0.7</v>
      </c>
      <c r="M101" s="68"/>
      <c r="N101" s="69"/>
      <c r="O101" s="70"/>
      <c r="P101" s="47"/>
      <c r="R101" s="78"/>
      <c r="S101" s="333"/>
      <c r="T101" s="334"/>
      <c r="U101" s="71">
        <v>184</v>
      </c>
      <c r="V101" s="72"/>
    </row>
    <row r="102" spans="1:22" ht="16.5" customHeight="1" x14ac:dyDescent="0.2">
      <c r="A102" s="63">
        <v>1</v>
      </c>
      <c r="B102" s="63" t="s">
        <v>1027</v>
      </c>
      <c r="C102" s="87" t="s">
        <v>3695</v>
      </c>
      <c r="D102" s="137"/>
      <c r="E102" s="83"/>
      <c r="G102" s="137"/>
      <c r="H102" s="83"/>
      <c r="I102" s="106"/>
      <c r="J102" s="336"/>
      <c r="K102" s="74"/>
      <c r="L102" s="75"/>
      <c r="M102" s="68" t="s">
        <v>397</v>
      </c>
      <c r="N102" s="69" t="s">
        <v>398</v>
      </c>
      <c r="O102" s="70">
        <v>1</v>
      </c>
      <c r="P102" s="47"/>
      <c r="R102" s="78"/>
      <c r="S102" s="76" t="s">
        <v>398</v>
      </c>
      <c r="T102" s="75">
        <v>0.7</v>
      </c>
      <c r="U102" s="71">
        <v>184</v>
      </c>
      <c r="V102" s="72"/>
    </row>
    <row r="103" spans="1:22" ht="16.5" customHeight="1" x14ac:dyDescent="0.2">
      <c r="A103" s="53">
        <v>1</v>
      </c>
      <c r="B103" s="53">
        <v>3595</v>
      </c>
      <c r="C103" s="85" t="s">
        <v>3696</v>
      </c>
      <c r="D103" s="137"/>
      <c r="E103" s="325" t="s">
        <v>442</v>
      </c>
      <c r="F103" s="326"/>
      <c r="G103" s="137"/>
      <c r="H103" s="325" t="s">
        <v>474</v>
      </c>
      <c r="I103" s="326"/>
      <c r="J103" s="77"/>
      <c r="K103" s="61"/>
      <c r="L103" s="62"/>
      <c r="M103" s="56"/>
      <c r="N103" s="57"/>
      <c r="O103" s="58"/>
      <c r="P103" s="47"/>
      <c r="R103" s="78"/>
      <c r="S103" s="77"/>
      <c r="T103" s="61"/>
      <c r="U103" s="59">
        <v>128</v>
      </c>
      <c r="V103" s="60"/>
    </row>
    <row r="104" spans="1:22" ht="16.5" customHeight="1" x14ac:dyDescent="0.2">
      <c r="A104" s="53">
        <v>1</v>
      </c>
      <c r="B104" s="53">
        <v>3596</v>
      </c>
      <c r="C104" s="85" t="s">
        <v>3697</v>
      </c>
      <c r="D104" s="137"/>
      <c r="E104" s="327"/>
      <c r="F104" s="328"/>
      <c r="G104" s="137"/>
      <c r="H104" s="327"/>
      <c r="I104" s="328"/>
      <c r="J104" s="55"/>
      <c r="K104" s="49"/>
      <c r="L104" s="50"/>
      <c r="M104" s="56" t="s">
        <v>397</v>
      </c>
      <c r="N104" s="57" t="s">
        <v>398</v>
      </c>
      <c r="O104" s="58">
        <v>1</v>
      </c>
      <c r="P104" s="47"/>
      <c r="R104" s="78"/>
      <c r="S104" s="47"/>
      <c r="U104" s="59">
        <v>128</v>
      </c>
      <c r="V104" s="60"/>
    </row>
    <row r="105" spans="1:22" ht="16.5" customHeight="1" x14ac:dyDescent="0.2">
      <c r="A105" s="53">
        <v>1</v>
      </c>
      <c r="B105" s="53">
        <v>3597</v>
      </c>
      <c r="C105" s="85" t="s">
        <v>3698</v>
      </c>
      <c r="D105" s="137"/>
      <c r="E105" s="327"/>
      <c r="F105" s="328"/>
      <c r="G105" s="137"/>
      <c r="H105" s="327"/>
      <c r="I105" s="328"/>
      <c r="J105" s="329" t="s">
        <v>399</v>
      </c>
      <c r="K105" s="61" t="s">
        <v>398</v>
      </c>
      <c r="L105" s="62">
        <v>0.7</v>
      </c>
      <c r="M105" s="56"/>
      <c r="N105" s="57"/>
      <c r="O105" s="58"/>
      <c r="P105" s="47"/>
      <c r="R105" s="78"/>
      <c r="S105" s="47"/>
      <c r="U105" s="59">
        <v>90</v>
      </c>
      <c r="V105" s="60"/>
    </row>
    <row r="106" spans="1:22" ht="16.5" customHeight="1" x14ac:dyDescent="0.2">
      <c r="A106" s="53">
        <v>1</v>
      </c>
      <c r="B106" s="53">
        <v>3598</v>
      </c>
      <c r="C106" s="85" t="s">
        <v>3699</v>
      </c>
      <c r="D106" s="137"/>
      <c r="E106" s="122"/>
      <c r="F106" s="46"/>
      <c r="G106" s="137"/>
      <c r="H106" s="108">
        <v>85</v>
      </c>
      <c r="I106" s="25" t="s">
        <v>394</v>
      </c>
      <c r="J106" s="330"/>
      <c r="K106" s="49"/>
      <c r="L106" s="50"/>
      <c r="M106" s="56" t="s">
        <v>397</v>
      </c>
      <c r="N106" s="57" t="s">
        <v>398</v>
      </c>
      <c r="O106" s="58">
        <v>1</v>
      </c>
      <c r="P106" s="47"/>
      <c r="R106" s="78"/>
      <c r="S106" s="55"/>
      <c r="T106" s="49"/>
      <c r="U106" s="59">
        <v>90</v>
      </c>
      <c r="V106" s="60"/>
    </row>
    <row r="107" spans="1:22" ht="16.5" customHeight="1" x14ac:dyDescent="0.2">
      <c r="A107" s="63">
        <v>1</v>
      </c>
      <c r="B107" s="63" t="s">
        <v>1028</v>
      </c>
      <c r="C107" s="87" t="s">
        <v>3700</v>
      </c>
      <c r="D107" s="137"/>
      <c r="E107" s="122"/>
      <c r="F107" s="46"/>
      <c r="G107" s="137"/>
      <c r="H107" s="122"/>
      <c r="I107" s="106"/>
      <c r="J107" s="65"/>
      <c r="K107" s="66"/>
      <c r="L107" s="67"/>
      <c r="M107" s="68"/>
      <c r="N107" s="69"/>
      <c r="O107" s="70"/>
      <c r="P107" s="47"/>
      <c r="R107" s="78"/>
      <c r="S107" s="331" t="s">
        <v>400</v>
      </c>
      <c r="T107" s="332"/>
      <c r="U107" s="71">
        <v>90</v>
      </c>
      <c r="V107" s="72"/>
    </row>
    <row r="108" spans="1:22" ht="16.5" customHeight="1" x14ac:dyDescent="0.2">
      <c r="A108" s="63">
        <v>1</v>
      </c>
      <c r="B108" s="63" t="s">
        <v>1029</v>
      </c>
      <c r="C108" s="87" t="s">
        <v>3701</v>
      </c>
      <c r="D108" s="137"/>
      <c r="E108" s="122"/>
      <c r="F108" s="46"/>
      <c r="G108" s="137"/>
      <c r="H108" s="122"/>
      <c r="I108" s="106"/>
      <c r="J108" s="73"/>
      <c r="K108" s="74"/>
      <c r="L108" s="75"/>
      <c r="M108" s="68" t="s">
        <v>397</v>
      </c>
      <c r="N108" s="69" t="s">
        <v>398</v>
      </c>
      <c r="O108" s="70">
        <v>1</v>
      </c>
      <c r="P108" s="47"/>
      <c r="R108" s="78"/>
      <c r="S108" s="333"/>
      <c r="T108" s="334"/>
      <c r="U108" s="71">
        <v>90</v>
      </c>
      <c r="V108" s="72"/>
    </row>
    <row r="109" spans="1:22" ht="16.5" customHeight="1" x14ac:dyDescent="0.2">
      <c r="A109" s="63">
        <v>1</v>
      </c>
      <c r="B109" s="63" t="s">
        <v>1030</v>
      </c>
      <c r="C109" s="87" t="s">
        <v>3702</v>
      </c>
      <c r="D109" s="137"/>
      <c r="E109" s="83"/>
      <c r="G109" s="137"/>
      <c r="H109" s="83"/>
      <c r="I109" s="106"/>
      <c r="J109" s="335" t="s">
        <v>399</v>
      </c>
      <c r="K109" s="66" t="s">
        <v>398</v>
      </c>
      <c r="L109" s="67">
        <v>0.7</v>
      </c>
      <c r="M109" s="68"/>
      <c r="N109" s="69"/>
      <c r="O109" s="70"/>
      <c r="P109" s="47"/>
      <c r="R109" s="78"/>
      <c r="S109" s="333"/>
      <c r="T109" s="334"/>
      <c r="U109" s="71">
        <v>63</v>
      </c>
      <c r="V109" s="72"/>
    </row>
    <row r="110" spans="1:22" ht="16.5" customHeight="1" x14ac:dyDescent="0.2">
      <c r="A110" s="63">
        <v>1</v>
      </c>
      <c r="B110" s="63" t="s">
        <v>1031</v>
      </c>
      <c r="C110" s="87" t="s">
        <v>3703</v>
      </c>
      <c r="D110" s="137"/>
      <c r="E110" s="83"/>
      <c r="G110" s="137"/>
      <c r="H110" s="83"/>
      <c r="I110" s="106"/>
      <c r="J110" s="336"/>
      <c r="K110" s="74"/>
      <c r="L110" s="75"/>
      <c r="M110" s="68" t="s">
        <v>397</v>
      </c>
      <c r="N110" s="69" t="s">
        <v>398</v>
      </c>
      <c r="O110" s="70">
        <v>1</v>
      </c>
      <c r="P110" s="47"/>
      <c r="R110" s="78"/>
      <c r="S110" s="76" t="s">
        <v>398</v>
      </c>
      <c r="T110" s="75">
        <v>0.7</v>
      </c>
      <c r="U110" s="71">
        <v>63</v>
      </c>
      <c r="V110" s="72"/>
    </row>
    <row r="111" spans="1:22" ht="16.5" customHeight="1" x14ac:dyDescent="0.2">
      <c r="A111" s="53">
        <v>1</v>
      </c>
      <c r="B111" s="53">
        <v>3599</v>
      </c>
      <c r="C111" s="85" t="s">
        <v>3704</v>
      </c>
      <c r="D111" s="137"/>
      <c r="E111" s="83"/>
      <c r="G111" s="137"/>
      <c r="H111" s="325" t="s">
        <v>512</v>
      </c>
      <c r="I111" s="326"/>
      <c r="J111" s="77"/>
      <c r="K111" s="61"/>
      <c r="L111" s="62"/>
      <c r="M111" s="56"/>
      <c r="N111" s="57"/>
      <c r="O111" s="58"/>
      <c r="P111" s="47"/>
      <c r="R111" s="78"/>
      <c r="S111" s="77"/>
      <c r="T111" s="61"/>
      <c r="U111" s="59">
        <v>252</v>
      </c>
      <c r="V111" s="60"/>
    </row>
    <row r="112" spans="1:22" ht="16.5" customHeight="1" x14ac:dyDescent="0.2">
      <c r="A112" s="53">
        <v>1</v>
      </c>
      <c r="B112" s="53">
        <v>3600</v>
      </c>
      <c r="C112" s="85" t="s">
        <v>3705</v>
      </c>
      <c r="D112" s="137"/>
      <c r="E112" s="83"/>
      <c r="G112" s="137"/>
      <c r="H112" s="327"/>
      <c r="I112" s="328"/>
      <c r="J112" s="55"/>
      <c r="K112" s="49"/>
      <c r="L112" s="50"/>
      <c r="M112" s="56" t="s">
        <v>397</v>
      </c>
      <c r="N112" s="57" t="s">
        <v>398</v>
      </c>
      <c r="O112" s="58">
        <v>1</v>
      </c>
      <c r="P112" s="47"/>
      <c r="R112" s="78"/>
      <c r="S112" s="47"/>
      <c r="U112" s="59">
        <v>252</v>
      </c>
      <c r="V112" s="60"/>
    </row>
    <row r="113" spans="1:22" ht="16.5" customHeight="1" x14ac:dyDescent="0.2">
      <c r="A113" s="53">
        <v>1</v>
      </c>
      <c r="B113" s="53">
        <v>3601</v>
      </c>
      <c r="C113" s="85" t="s">
        <v>3706</v>
      </c>
      <c r="D113" s="137"/>
      <c r="E113" s="83"/>
      <c r="G113" s="137"/>
      <c r="H113" s="327"/>
      <c r="I113" s="328"/>
      <c r="J113" s="329" t="s">
        <v>399</v>
      </c>
      <c r="K113" s="61" t="s">
        <v>398</v>
      </c>
      <c r="L113" s="62">
        <v>0.7</v>
      </c>
      <c r="M113" s="56"/>
      <c r="N113" s="57"/>
      <c r="O113" s="58"/>
      <c r="P113" s="47"/>
      <c r="R113" s="78"/>
      <c r="S113" s="47"/>
      <c r="U113" s="59">
        <v>177</v>
      </c>
      <c r="V113" s="60"/>
    </row>
    <row r="114" spans="1:22" ht="16.5" customHeight="1" x14ac:dyDescent="0.2">
      <c r="A114" s="53">
        <v>1</v>
      </c>
      <c r="B114" s="53">
        <v>3602</v>
      </c>
      <c r="C114" s="85" t="s">
        <v>3707</v>
      </c>
      <c r="D114" s="137"/>
      <c r="E114" s="83"/>
      <c r="G114" s="137"/>
      <c r="H114" s="108">
        <v>168</v>
      </c>
      <c r="I114" s="25" t="s">
        <v>394</v>
      </c>
      <c r="J114" s="330"/>
      <c r="K114" s="49"/>
      <c r="L114" s="50"/>
      <c r="M114" s="56" t="s">
        <v>397</v>
      </c>
      <c r="N114" s="57" t="s">
        <v>398</v>
      </c>
      <c r="O114" s="58">
        <v>1</v>
      </c>
      <c r="P114" s="47"/>
      <c r="R114" s="78"/>
      <c r="S114" s="55"/>
      <c r="T114" s="49"/>
      <c r="U114" s="59">
        <v>177</v>
      </c>
      <c r="V114" s="60"/>
    </row>
    <row r="115" spans="1:22" ht="16.5" customHeight="1" x14ac:dyDescent="0.2">
      <c r="A115" s="63">
        <v>1</v>
      </c>
      <c r="B115" s="63" t="s">
        <v>1032</v>
      </c>
      <c r="C115" s="87" t="s">
        <v>3708</v>
      </c>
      <c r="D115" s="137"/>
      <c r="E115" s="83"/>
      <c r="G115" s="137"/>
      <c r="H115" s="122"/>
      <c r="I115" s="106"/>
      <c r="J115" s="65"/>
      <c r="K115" s="66"/>
      <c r="L115" s="67"/>
      <c r="M115" s="68"/>
      <c r="N115" s="69"/>
      <c r="O115" s="70"/>
      <c r="P115" s="47"/>
      <c r="R115" s="78"/>
      <c r="S115" s="331" t="s">
        <v>400</v>
      </c>
      <c r="T115" s="332"/>
      <c r="U115" s="71">
        <v>176</v>
      </c>
      <c r="V115" s="72"/>
    </row>
    <row r="116" spans="1:22" ht="16.5" customHeight="1" x14ac:dyDescent="0.2">
      <c r="A116" s="63">
        <v>1</v>
      </c>
      <c r="B116" s="63" t="s">
        <v>1033</v>
      </c>
      <c r="C116" s="87" t="s">
        <v>3709</v>
      </c>
      <c r="D116" s="137"/>
      <c r="E116" s="83"/>
      <c r="G116" s="137"/>
      <c r="H116" s="122"/>
      <c r="I116" s="106"/>
      <c r="J116" s="73"/>
      <c r="K116" s="74"/>
      <c r="L116" s="75"/>
      <c r="M116" s="68" t="s">
        <v>397</v>
      </c>
      <c r="N116" s="69" t="s">
        <v>398</v>
      </c>
      <c r="O116" s="70">
        <v>1</v>
      </c>
      <c r="P116" s="47"/>
      <c r="R116" s="78"/>
      <c r="S116" s="333"/>
      <c r="T116" s="334"/>
      <c r="U116" s="71">
        <v>176</v>
      </c>
      <c r="V116" s="72"/>
    </row>
    <row r="117" spans="1:22" ht="16.5" customHeight="1" x14ac:dyDescent="0.2">
      <c r="A117" s="63">
        <v>1</v>
      </c>
      <c r="B117" s="63" t="s">
        <v>1034</v>
      </c>
      <c r="C117" s="87" t="s">
        <v>3710</v>
      </c>
      <c r="D117" s="137"/>
      <c r="E117" s="83"/>
      <c r="G117" s="137"/>
      <c r="H117" s="83"/>
      <c r="I117" s="106"/>
      <c r="J117" s="335" t="s">
        <v>399</v>
      </c>
      <c r="K117" s="66" t="s">
        <v>398</v>
      </c>
      <c r="L117" s="67">
        <v>0.7</v>
      </c>
      <c r="M117" s="68"/>
      <c r="N117" s="69"/>
      <c r="O117" s="70"/>
      <c r="P117" s="47"/>
      <c r="R117" s="78"/>
      <c r="S117" s="333"/>
      <c r="T117" s="334"/>
      <c r="U117" s="71">
        <v>124</v>
      </c>
      <c r="V117" s="72"/>
    </row>
    <row r="118" spans="1:22" ht="16.5" customHeight="1" x14ac:dyDescent="0.2">
      <c r="A118" s="63">
        <v>1</v>
      </c>
      <c r="B118" s="63" t="s">
        <v>1035</v>
      </c>
      <c r="C118" s="87" t="s">
        <v>3711</v>
      </c>
      <c r="D118" s="137"/>
      <c r="E118" s="83"/>
      <c r="G118" s="137"/>
      <c r="H118" s="83"/>
      <c r="I118" s="106"/>
      <c r="J118" s="336"/>
      <c r="K118" s="74"/>
      <c r="L118" s="75"/>
      <c r="M118" s="68" t="s">
        <v>397</v>
      </c>
      <c r="N118" s="69" t="s">
        <v>398</v>
      </c>
      <c r="O118" s="70">
        <v>1</v>
      </c>
      <c r="P118" s="47"/>
      <c r="R118" s="78"/>
      <c r="S118" s="76" t="s">
        <v>398</v>
      </c>
      <c r="T118" s="75">
        <v>0.7</v>
      </c>
      <c r="U118" s="71">
        <v>124</v>
      </c>
      <c r="V118" s="72"/>
    </row>
    <row r="119" spans="1:22" ht="16.5" customHeight="1" x14ac:dyDescent="0.2">
      <c r="A119" s="53">
        <v>1</v>
      </c>
      <c r="B119" s="53">
        <v>3603</v>
      </c>
      <c r="C119" s="85" t="s">
        <v>3712</v>
      </c>
      <c r="D119" s="137"/>
      <c r="E119" s="325" t="s">
        <v>774</v>
      </c>
      <c r="F119" s="326"/>
      <c r="G119" s="137"/>
      <c r="H119" s="325" t="s">
        <v>474</v>
      </c>
      <c r="I119" s="326"/>
      <c r="J119" s="77"/>
      <c r="K119" s="61"/>
      <c r="L119" s="62"/>
      <c r="M119" s="56"/>
      <c r="N119" s="57"/>
      <c r="O119" s="58"/>
      <c r="P119" s="47"/>
      <c r="R119" s="78"/>
      <c r="S119" s="77"/>
      <c r="T119" s="61"/>
      <c r="U119" s="59">
        <v>125</v>
      </c>
      <c r="V119" s="60"/>
    </row>
    <row r="120" spans="1:22" ht="16.5" customHeight="1" x14ac:dyDescent="0.2">
      <c r="A120" s="53">
        <v>1</v>
      </c>
      <c r="B120" s="53">
        <v>3604</v>
      </c>
      <c r="C120" s="85" t="s">
        <v>3713</v>
      </c>
      <c r="D120" s="137"/>
      <c r="E120" s="327"/>
      <c r="F120" s="328"/>
      <c r="G120" s="137"/>
      <c r="H120" s="327"/>
      <c r="I120" s="328"/>
      <c r="J120" s="55"/>
      <c r="K120" s="49"/>
      <c r="L120" s="50"/>
      <c r="M120" s="56" t="s">
        <v>397</v>
      </c>
      <c r="N120" s="57" t="s">
        <v>398</v>
      </c>
      <c r="O120" s="58">
        <v>1</v>
      </c>
      <c r="P120" s="47"/>
      <c r="R120" s="78"/>
      <c r="S120" s="47"/>
      <c r="U120" s="59">
        <v>125</v>
      </c>
      <c r="V120" s="60"/>
    </row>
    <row r="121" spans="1:22" ht="16.5" customHeight="1" x14ac:dyDescent="0.2">
      <c r="A121" s="53">
        <v>1</v>
      </c>
      <c r="B121" s="53">
        <v>3605</v>
      </c>
      <c r="C121" s="85" t="s">
        <v>3714</v>
      </c>
      <c r="D121" s="137"/>
      <c r="E121" s="327"/>
      <c r="F121" s="328"/>
      <c r="G121" s="137"/>
      <c r="H121" s="327"/>
      <c r="I121" s="328"/>
      <c r="J121" s="329" t="s">
        <v>399</v>
      </c>
      <c r="K121" s="61" t="s">
        <v>398</v>
      </c>
      <c r="L121" s="62">
        <v>0.7</v>
      </c>
      <c r="M121" s="56"/>
      <c r="N121" s="57"/>
      <c r="O121" s="58"/>
      <c r="P121" s="47"/>
      <c r="R121" s="78"/>
      <c r="S121" s="47"/>
      <c r="U121" s="59">
        <v>87</v>
      </c>
      <c r="V121" s="60"/>
    </row>
    <row r="122" spans="1:22" ht="16.5" customHeight="1" x14ac:dyDescent="0.2">
      <c r="A122" s="53">
        <v>1</v>
      </c>
      <c r="B122" s="53">
        <v>3606</v>
      </c>
      <c r="C122" s="85" t="s">
        <v>3715</v>
      </c>
      <c r="D122" s="137"/>
      <c r="E122" s="122"/>
      <c r="F122" s="46"/>
      <c r="G122" s="137"/>
      <c r="H122" s="108">
        <v>83</v>
      </c>
      <c r="I122" s="25" t="s">
        <v>394</v>
      </c>
      <c r="J122" s="330"/>
      <c r="K122" s="49"/>
      <c r="L122" s="50"/>
      <c r="M122" s="56" t="s">
        <v>397</v>
      </c>
      <c r="N122" s="57" t="s">
        <v>398</v>
      </c>
      <c r="O122" s="58">
        <v>1</v>
      </c>
      <c r="P122" s="47"/>
      <c r="R122" s="78"/>
      <c r="S122" s="55"/>
      <c r="T122" s="49"/>
      <c r="U122" s="59">
        <v>87</v>
      </c>
      <c r="V122" s="60"/>
    </row>
    <row r="123" spans="1:22" ht="16.5" customHeight="1" x14ac:dyDescent="0.2">
      <c r="A123" s="63">
        <v>1</v>
      </c>
      <c r="B123" s="63" t="s">
        <v>1036</v>
      </c>
      <c r="C123" s="87" t="s">
        <v>3716</v>
      </c>
      <c r="D123" s="137"/>
      <c r="E123" s="122"/>
      <c r="F123" s="46"/>
      <c r="G123" s="137"/>
      <c r="H123" s="122"/>
      <c r="I123" s="106"/>
      <c r="J123" s="65"/>
      <c r="K123" s="66"/>
      <c r="L123" s="67"/>
      <c r="M123" s="68"/>
      <c r="N123" s="69"/>
      <c r="O123" s="70"/>
      <c r="P123" s="47"/>
      <c r="R123" s="78"/>
      <c r="S123" s="331" t="s">
        <v>400</v>
      </c>
      <c r="T123" s="332"/>
      <c r="U123" s="71">
        <v>88</v>
      </c>
      <c r="V123" s="72"/>
    </row>
    <row r="124" spans="1:22" ht="16.5" customHeight="1" x14ac:dyDescent="0.2">
      <c r="A124" s="63">
        <v>1</v>
      </c>
      <c r="B124" s="63" t="s">
        <v>1037</v>
      </c>
      <c r="C124" s="87" t="s">
        <v>3717</v>
      </c>
      <c r="D124" s="137"/>
      <c r="E124" s="122"/>
      <c r="F124" s="46"/>
      <c r="G124" s="137"/>
      <c r="H124" s="122"/>
      <c r="I124" s="106"/>
      <c r="J124" s="73"/>
      <c r="K124" s="74"/>
      <c r="L124" s="75"/>
      <c r="M124" s="68" t="s">
        <v>397</v>
      </c>
      <c r="N124" s="69" t="s">
        <v>398</v>
      </c>
      <c r="O124" s="70">
        <v>1</v>
      </c>
      <c r="P124" s="47"/>
      <c r="R124" s="78"/>
      <c r="S124" s="333"/>
      <c r="T124" s="334"/>
      <c r="U124" s="71">
        <v>88</v>
      </c>
      <c r="V124" s="72"/>
    </row>
    <row r="125" spans="1:22" ht="16.5" customHeight="1" x14ac:dyDescent="0.2">
      <c r="A125" s="63">
        <v>1</v>
      </c>
      <c r="B125" s="63" t="s">
        <v>1038</v>
      </c>
      <c r="C125" s="87" t="s">
        <v>3718</v>
      </c>
      <c r="D125" s="137"/>
      <c r="E125" s="83"/>
      <c r="G125" s="137"/>
      <c r="H125" s="83"/>
      <c r="I125" s="106"/>
      <c r="J125" s="335" t="s">
        <v>399</v>
      </c>
      <c r="K125" s="66" t="s">
        <v>398</v>
      </c>
      <c r="L125" s="67">
        <v>0.7</v>
      </c>
      <c r="M125" s="68"/>
      <c r="N125" s="69"/>
      <c r="O125" s="70"/>
      <c r="P125" s="47"/>
      <c r="R125" s="78"/>
      <c r="S125" s="333"/>
      <c r="T125" s="334"/>
      <c r="U125" s="71">
        <v>61</v>
      </c>
      <c r="V125" s="72"/>
    </row>
    <row r="126" spans="1:22" ht="16.5" customHeight="1" x14ac:dyDescent="0.2">
      <c r="A126" s="63">
        <v>1</v>
      </c>
      <c r="B126" s="63" t="s">
        <v>1039</v>
      </c>
      <c r="C126" s="87" t="s">
        <v>3719</v>
      </c>
      <c r="D126" s="138"/>
      <c r="E126" s="124"/>
      <c r="F126" s="176"/>
      <c r="G126" s="138"/>
      <c r="H126" s="124"/>
      <c r="I126" s="113"/>
      <c r="J126" s="336"/>
      <c r="K126" s="74"/>
      <c r="L126" s="75"/>
      <c r="M126" s="68" t="s">
        <v>397</v>
      </c>
      <c r="N126" s="69" t="s">
        <v>398</v>
      </c>
      <c r="O126" s="70">
        <v>1</v>
      </c>
      <c r="P126" s="55"/>
      <c r="Q126" s="50"/>
      <c r="R126" s="125"/>
      <c r="S126" s="76" t="s">
        <v>398</v>
      </c>
      <c r="T126" s="75">
        <v>0.7</v>
      </c>
      <c r="U126" s="71">
        <v>61</v>
      </c>
      <c r="V126" s="79"/>
    </row>
    <row r="127" spans="1:22" ht="16.5" customHeight="1" x14ac:dyDescent="0.2"/>
    <row r="128" spans="1:22" ht="16.5" customHeight="1" x14ac:dyDescent="0.2"/>
  </sheetData>
  <mergeCells count="72">
    <mergeCell ref="E119:F121"/>
    <mergeCell ref="H119:I121"/>
    <mergeCell ref="J121:J122"/>
    <mergeCell ref="S123:T125"/>
    <mergeCell ref="J125:J126"/>
    <mergeCell ref="S107:T109"/>
    <mergeCell ref="J109:J110"/>
    <mergeCell ref="H111:I113"/>
    <mergeCell ref="J113:J114"/>
    <mergeCell ref="S115:T117"/>
    <mergeCell ref="J117:J118"/>
    <mergeCell ref="S99:T101"/>
    <mergeCell ref="J101:J102"/>
    <mergeCell ref="E103:F105"/>
    <mergeCell ref="H103:I105"/>
    <mergeCell ref="J105:J106"/>
    <mergeCell ref="H87:I89"/>
    <mergeCell ref="J89:J90"/>
    <mergeCell ref="S91:T93"/>
    <mergeCell ref="J93:J94"/>
    <mergeCell ref="H95:I97"/>
    <mergeCell ref="J97:J98"/>
    <mergeCell ref="H71:I73"/>
    <mergeCell ref="J73:J74"/>
    <mergeCell ref="S75:T77"/>
    <mergeCell ref="J77:J78"/>
    <mergeCell ref="D79:D86"/>
    <mergeCell ref="E79:F81"/>
    <mergeCell ref="G79:G86"/>
    <mergeCell ref="H79:I81"/>
    <mergeCell ref="R80:R81"/>
    <mergeCell ref="J81:J82"/>
    <mergeCell ref="S83:T85"/>
    <mergeCell ref="J85:J86"/>
    <mergeCell ref="S59:T61"/>
    <mergeCell ref="J61:J62"/>
    <mergeCell ref="H63:I65"/>
    <mergeCell ref="J65:J66"/>
    <mergeCell ref="S67:T69"/>
    <mergeCell ref="J69:J70"/>
    <mergeCell ref="E47:F49"/>
    <mergeCell ref="H47:I49"/>
    <mergeCell ref="J49:J50"/>
    <mergeCell ref="S51:T53"/>
    <mergeCell ref="J53:J54"/>
    <mergeCell ref="H55:I57"/>
    <mergeCell ref="J57:J58"/>
    <mergeCell ref="S35:T37"/>
    <mergeCell ref="J37:J38"/>
    <mergeCell ref="H39:I41"/>
    <mergeCell ref="J41:J42"/>
    <mergeCell ref="S43:T45"/>
    <mergeCell ref="J45:J46"/>
    <mergeCell ref="H23:I25"/>
    <mergeCell ref="J25:J26"/>
    <mergeCell ref="S27:T29"/>
    <mergeCell ref="J29:J30"/>
    <mergeCell ref="H31:I33"/>
    <mergeCell ref="J33:J34"/>
    <mergeCell ref="S11:T13"/>
    <mergeCell ref="J13:J14"/>
    <mergeCell ref="H15:I17"/>
    <mergeCell ref="J17:J18"/>
    <mergeCell ref="S19:T21"/>
    <mergeCell ref="J21:J22"/>
    <mergeCell ref="R8:R9"/>
    <mergeCell ref="J9:J10"/>
    <mergeCell ref="G6:I6"/>
    <mergeCell ref="D7:D14"/>
    <mergeCell ref="E7:F9"/>
    <mergeCell ref="G7:G14"/>
    <mergeCell ref="H7:I9"/>
  </mergeCells>
  <phoneticPr fontId="1"/>
  <printOptions horizontalCentered="1"/>
  <pageMargins left="0.70866141732283472" right="0.70866141732283472" top="0.74803149606299213" bottom="0.74803149606299213" header="0.31496062992125984" footer="0.31496062992125984"/>
  <pageSetup paperSize="9" scale="51" fitToHeight="0" orientation="portrait" r:id="rId1"/>
  <headerFooter>
    <oddFooter>&amp;C&amp;"ＭＳ Ｐゴシック"&amp;14&amp;P</oddFooter>
  </headerFooter>
  <rowBreaks count="1" manualBreakCount="1">
    <brk id="78"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73</vt:i4>
      </vt:variant>
    </vt:vector>
  </HeadingPairs>
  <TitlesOfParts>
    <vt:vector size="122" baseType="lpstr">
      <vt:lpstr>_11_居宅介護（名前定義）</vt:lpstr>
      <vt:lpstr>1移動支援(身体、単一日中)</vt:lpstr>
      <vt:lpstr>1移動支援(身体、単一早朝夜間)</vt:lpstr>
      <vt:lpstr>1移動支援(身体、単一深夜)</vt:lpstr>
      <vt:lpstr>1移動支援(身体、合成深夜)</vt:lpstr>
      <vt:lpstr>1移動支援(身体、合成早朝)</vt:lpstr>
      <vt:lpstr>1移動支援(身体、合成日中)</vt:lpstr>
      <vt:lpstr>1移動支援(身体、合成夜間１)</vt:lpstr>
      <vt:lpstr>1移動支援(身体、合成夜間２)</vt:lpstr>
      <vt:lpstr>1移動支援(身体、2h未合成１)</vt:lpstr>
      <vt:lpstr>移動支援(身体、2h未合成２)</vt:lpstr>
      <vt:lpstr>1移動支援(身体、2h未合成３‐1)</vt:lpstr>
      <vt:lpstr>1移動支援(身体、2h未合成３‐2)</vt:lpstr>
      <vt:lpstr>1移動支援(身体、日中増分)</vt:lpstr>
      <vt:lpstr>1移動支援(身体、早朝夜間増分)</vt:lpstr>
      <vt:lpstr>1移動支援(身体、深夜増分)</vt:lpstr>
      <vt:lpstr>1移動支援(重度、単一日中・早朝・夜間)</vt:lpstr>
      <vt:lpstr>1移動支援(重度、単一深夜)</vt:lpstr>
      <vt:lpstr>1移動支援(重度、合成１-1)</vt:lpstr>
      <vt:lpstr>1移動支援(重度、合成１-2)</vt:lpstr>
      <vt:lpstr>1移動支援(重度、合成１-3)</vt:lpstr>
      <vt:lpstr>1移動支援(重度、合成１-4)</vt:lpstr>
      <vt:lpstr>1移動支援(重度、合成１-5)</vt:lpstr>
      <vt:lpstr>1移動支援(重度、合成１-6)</vt:lpstr>
      <vt:lpstr>1移動支援(重度、合成１-7)</vt:lpstr>
      <vt:lpstr>1移動支援(重度、合成１-8)</vt:lpstr>
      <vt:lpstr>1移動支援(重度、日中早朝増分)</vt:lpstr>
      <vt:lpstr>1移動支援(重度、夜間深夜増分)</vt:lpstr>
      <vt:lpstr>1移動支援(単一日中)</vt:lpstr>
      <vt:lpstr>1移動支援(単一早朝夜間)</vt:lpstr>
      <vt:lpstr>1移動支援(単一深夜)</vt:lpstr>
      <vt:lpstr>1移動支援(合成１)</vt:lpstr>
      <vt:lpstr>1移動支援(合成２)</vt:lpstr>
      <vt:lpstr>1移動支援(2h未合成１)</vt:lpstr>
      <vt:lpstr>1居宅介護(通院家援、日中増分)</vt:lpstr>
      <vt:lpstr>1移動支援(早朝夜間増分)</vt:lpstr>
      <vt:lpstr>1移動支援(深夜増分)</vt:lpstr>
      <vt:lpstr>1移動支援(重度、単一日中)</vt:lpstr>
      <vt:lpstr>1移動支援(重度、単一早朝夜間深夜)</vt:lpstr>
      <vt:lpstr>1移動支援(重度、合成)</vt:lpstr>
      <vt:lpstr>1移動支援(重度、2h未合成１)</vt:lpstr>
      <vt:lpstr>1移動支援(重度、日中増分)</vt:lpstr>
      <vt:lpstr>1移動支援(重度、早朝夜間深夜増分)</vt:lpstr>
      <vt:lpstr>1移動支援(身体、乗降介助加算)</vt:lpstr>
      <vt:lpstr>1移動支援(身体、乗降介助重度加算)</vt:lpstr>
      <vt:lpstr>1移動支援(乗降介助加算) </vt:lpstr>
      <vt:lpstr>1移動支援(乗降介助重度加算) </vt:lpstr>
      <vt:lpstr>1移動支援(単独加算)</vt:lpstr>
      <vt:lpstr>_15_同行援護（名前定義）</vt:lpstr>
      <vt:lpstr>'1移動支援(2h未合成１)'!Print_Area</vt:lpstr>
      <vt:lpstr>'1移動支援(合成１)'!Print_Area</vt:lpstr>
      <vt:lpstr>'1移動支援(合成２)'!Print_Area</vt:lpstr>
      <vt:lpstr>'1移動支援(重度、2h未合成１)'!Print_Area</vt:lpstr>
      <vt:lpstr>'1移動支援(重度、合成)'!Print_Area</vt:lpstr>
      <vt:lpstr>'1移動支援(重度、合成１-1)'!Print_Area</vt:lpstr>
      <vt:lpstr>'1移動支援(重度、合成１-2)'!Print_Area</vt:lpstr>
      <vt:lpstr>'1移動支援(重度、合成１-3)'!Print_Area</vt:lpstr>
      <vt:lpstr>'1移動支援(重度、合成１-4)'!Print_Area</vt:lpstr>
      <vt:lpstr>'1移動支援(重度、合成１-5)'!Print_Area</vt:lpstr>
      <vt:lpstr>'1移動支援(重度、合成１-6)'!Print_Area</vt:lpstr>
      <vt:lpstr>'1移動支援(重度、合成１-7)'!Print_Area</vt:lpstr>
      <vt:lpstr>'1移動支援(重度、合成１-8)'!Print_Area</vt:lpstr>
      <vt:lpstr>'1移動支援(重度、早朝夜間深夜増分)'!Print_Area</vt:lpstr>
      <vt:lpstr>'1移動支援(重度、単一深夜)'!Print_Area</vt:lpstr>
      <vt:lpstr>'1移動支援(重度、単一早朝夜間深夜)'!Print_Area</vt:lpstr>
      <vt:lpstr>'1移動支援(重度、単一日中)'!Print_Area</vt:lpstr>
      <vt:lpstr>'1移動支援(重度、単一日中・早朝・夜間)'!Print_Area</vt:lpstr>
      <vt:lpstr>'1移動支援(重度、日中早朝増分)'!Print_Area</vt:lpstr>
      <vt:lpstr>'1移動支援(重度、日中増分)'!Print_Area</vt:lpstr>
      <vt:lpstr>'1移動支援(重度、夜間深夜増分)'!Print_Area</vt:lpstr>
      <vt:lpstr>'1移動支援(深夜増分)'!Print_Area</vt:lpstr>
      <vt:lpstr>'1移動支援(身体、2h未合成１)'!Print_Area</vt:lpstr>
      <vt:lpstr>'1移動支援(身体、2h未合成３‐1)'!Print_Area</vt:lpstr>
      <vt:lpstr>'1移動支援(身体、2h未合成３‐2)'!Print_Area</vt:lpstr>
      <vt:lpstr>'1移動支援(身体、合成深夜)'!Print_Area</vt:lpstr>
      <vt:lpstr>'1移動支援(身体、合成早朝)'!Print_Area</vt:lpstr>
      <vt:lpstr>'1移動支援(身体、合成日中)'!Print_Area</vt:lpstr>
      <vt:lpstr>'1移動支援(身体、合成夜間１)'!Print_Area</vt:lpstr>
      <vt:lpstr>'1移動支援(身体、合成夜間２)'!Print_Area</vt:lpstr>
      <vt:lpstr>'1移動支援(身体、深夜増分)'!Print_Area</vt:lpstr>
      <vt:lpstr>'1移動支援(身体、早朝夜間増分)'!Print_Area</vt:lpstr>
      <vt:lpstr>'1移動支援(身体、単一深夜)'!Print_Area</vt:lpstr>
      <vt:lpstr>'1移動支援(身体、単一早朝夜間)'!Print_Area</vt:lpstr>
      <vt:lpstr>'1移動支援(身体、単一日中)'!Print_Area</vt:lpstr>
      <vt:lpstr>'1移動支援(身体、日中増分)'!Print_Area</vt:lpstr>
      <vt:lpstr>'1移動支援(早朝夜間増分)'!Print_Area</vt:lpstr>
      <vt:lpstr>'1移動支援(単一深夜)'!Print_Area</vt:lpstr>
      <vt:lpstr>'1移動支援(単一早朝夜間)'!Print_Area</vt:lpstr>
      <vt:lpstr>'1移動支援(単一日中)'!Print_Area</vt:lpstr>
      <vt:lpstr>'1移動支援(単独加算)'!Print_Area</vt:lpstr>
      <vt:lpstr>'1居宅介護(通院家援、日中増分)'!Print_Area</vt:lpstr>
      <vt:lpstr>'移動支援(身体、2h未合成２)'!Print_Area</vt:lpstr>
      <vt:lpstr>'1移動支援(重度、合成１-1)'!Print_Titles</vt:lpstr>
      <vt:lpstr>'1移動支援(重度、合成１-2)'!Print_Titles</vt:lpstr>
      <vt:lpstr>'1移動支援(重度、合成１-3)'!Print_Titles</vt:lpstr>
      <vt:lpstr>'1移動支援(重度、合成１-4)'!Print_Titles</vt:lpstr>
      <vt:lpstr>'1移動支援(重度、合成１-5)'!Print_Titles</vt:lpstr>
      <vt:lpstr>'1移動支援(重度、合成１-6)'!Print_Titles</vt:lpstr>
      <vt:lpstr>'1移動支援(重度、合成１-7)'!Print_Titles</vt:lpstr>
      <vt:lpstr>'1移動支援(重度、合成１-8)'!Print_Titles</vt:lpstr>
      <vt:lpstr>'1移動支援(重度、単一深夜)'!Print_Titles</vt:lpstr>
      <vt:lpstr>'1移動支援(重度、単一日中)'!Print_Titles</vt:lpstr>
      <vt:lpstr>'1移動支援(重度、単一日中・早朝・夜間)'!Print_Titles</vt:lpstr>
      <vt:lpstr>'1移動支援(重度、日中増分)'!Print_Titles</vt:lpstr>
      <vt:lpstr>'1移動支援(深夜増分)'!Print_Titles</vt:lpstr>
      <vt:lpstr>'1移動支援(身体、2h未合成１)'!Print_Titles</vt:lpstr>
      <vt:lpstr>'1移動支援(身体、2h未合成３‐1)'!Print_Titles</vt:lpstr>
      <vt:lpstr>'1移動支援(身体、2h未合成３‐2)'!Print_Titles</vt:lpstr>
      <vt:lpstr>'1移動支援(身体、合成深夜)'!Print_Titles</vt:lpstr>
      <vt:lpstr>'1移動支援(身体、合成早朝)'!Print_Titles</vt:lpstr>
      <vt:lpstr>'1移動支援(身体、合成日中)'!Print_Titles</vt:lpstr>
      <vt:lpstr>'1移動支援(身体、合成夜間１)'!Print_Titles</vt:lpstr>
      <vt:lpstr>'1移動支援(身体、合成夜間２)'!Print_Titles</vt:lpstr>
      <vt:lpstr>'1移動支援(身体、深夜増分)'!Print_Titles</vt:lpstr>
      <vt:lpstr>'1移動支援(身体、単一深夜)'!Print_Titles</vt:lpstr>
      <vt:lpstr>'1移動支援(身体、単一日中)'!Print_Titles</vt:lpstr>
      <vt:lpstr>'1移動支援(身体、日中増分)'!Print_Titles</vt:lpstr>
      <vt:lpstr>'1移動支援(単一深夜)'!Print_Titles</vt:lpstr>
      <vt:lpstr>'1移動支援(単一日中)'!Print_Titles</vt:lpstr>
      <vt:lpstr>'1移動支援(単独加算)'!Print_Titles</vt:lpstr>
      <vt:lpstr>'1居宅介護(通院家援、日中増分)'!Print_Titles</vt:lpstr>
      <vt:lpstr>'移動支援(身体、2h未合成２)'!Print_Titles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2024-04-05T10:04:25Z</dcterms:created>
  <dcterms:modified xsi:type="dcterms:W3CDTF">2024-04-17T08:52:30Z</dcterms:modified>
</cp:coreProperties>
</file>